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firstSheet="3" activeTab="6"/>
  </bookViews>
  <sheets>
    <sheet name="RAFFA" sheetId="1" r:id="rId1"/>
    <sheet name="PETANK" sheetId="2" r:id="rId2"/>
    <sheet name="altın nokta bayanlar" sheetId="3" r:id="rId3"/>
    <sheet name="altın nokta erkekler" sheetId="4" r:id="rId4"/>
    <sheet name="ERKEKLER BASAMAK " sheetId="5" r:id="rId5"/>
    <sheet name="BAYANLAR BASAMAK" sheetId="6" r:id="rId6"/>
    <sheet name="PLAYOFF PUANLAMA" sheetId="7" r:id="rId7"/>
    <sheet name="volo puanlama çalışması" sheetId="8" r:id="rId8"/>
  </sheets>
  <definedNames/>
  <calcPr fullCalcOnLoad="1"/>
</workbook>
</file>

<file path=xl/sharedStrings.xml><?xml version="1.0" encoding="utf-8"?>
<sst xmlns="http://schemas.openxmlformats.org/spreadsheetml/2006/main" count="945" uniqueCount="217">
  <si>
    <t>TAKIMLAR</t>
  </si>
  <si>
    <t>ESKİŞEHİR ESJİM</t>
  </si>
  <si>
    <t>ESKİŞEHİR GSİM</t>
  </si>
  <si>
    <t>ANKARA SİTAL</t>
  </si>
  <si>
    <t>BOLU BELEDİYE</t>
  </si>
  <si>
    <t>İSTANBUL ELİT</t>
  </si>
  <si>
    <t>İZMİR BOCCE</t>
  </si>
  <si>
    <t>MUĞLA GSİM</t>
  </si>
  <si>
    <t>Faik KAPSIZ
lig sekreteri</t>
  </si>
  <si>
    <t>SIRA</t>
  </si>
  <si>
    <t>1.HEDEF</t>
  </si>
  <si>
    <t>2.HEDEF</t>
  </si>
  <si>
    <t>3.HEDEF</t>
  </si>
  <si>
    <t>4.HEDEF</t>
  </si>
  <si>
    <t>5.HEDEF</t>
  </si>
  <si>
    <t>6.HEDEF</t>
  </si>
  <si>
    <t>7.HEDEF</t>
  </si>
  <si>
    <t>8.HEDEF</t>
  </si>
  <si>
    <t>9.HEDEF</t>
  </si>
  <si>
    <t>10.HEDEF</t>
  </si>
  <si>
    <t>11.HEDEF</t>
  </si>
  <si>
    <t>1.ATIŞ TOP</t>
  </si>
  <si>
    <t>2.ATIŞ TOP</t>
  </si>
  <si>
    <t xml:space="preserve"> EN YÜKSEK 1</t>
  </si>
  <si>
    <t>..toplam..</t>
  </si>
  <si>
    <t>toplam puan</t>
  </si>
  <si>
    <t>PUAN</t>
  </si>
  <si>
    <t>ATIŞ
1</t>
  </si>
  <si>
    <t>VURUŞ
1</t>
  </si>
  <si>
    <t>ATIŞ
2</t>
  </si>
  <si>
    <t>VURUŞ
2</t>
  </si>
  <si>
    <t>EN
YÜKSEK</t>
  </si>
  <si>
    <t>TOPLAM
VURUŞ</t>
  </si>
  <si>
    <t>TOPLAM
ATIŞ</t>
  </si>
  <si>
    <t>BAYAN SPORCULAR</t>
  </si>
  <si>
    <t>ERKEK SPORCULAR</t>
  </si>
  <si>
    <t>BAYANLAR VOLO (BASAMAK)</t>
  </si>
  <si>
    <t>1.TUR</t>
  </si>
  <si>
    <t>2.TUR</t>
  </si>
  <si>
    <t>Oyuncular</t>
  </si>
  <si>
    <t>OYUNCULAR</t>
  </si>
  <si>
    <t>SIRALAMA</t>
  </si>
  <si>
    <t>3.ETAP 
PUAN</t>
  </si>
  <si>
    <t>RİZE GSİM</t>
  </si>
  <si>
    <t>BURSA ÜLKEM</t>
  </si>
  <si>
    <t>KIRIKKALE GSİM</t>
  </si>
  <si>
    <t>BURSA MALİYESPOR</t>
  </si>
  <si>
    <t>BOLU GEREDE</t>
  </si>
  <si>
    <t>BİNGÖL GENÇLİKSPOR</t>
  </si>
  <si>
    <t>ANKARA GÜCÜ</t>
  </si>
  <si>
    <t>ALAÇAM GENÇLİK</t>
  </si>
  <si>
    <t>BOLU GMK</t>
  </si>
  <si>
    <t>FOMGET</t>
  </si>
  <si>
    <t>AYDIN GSİM</t>
  </si>
  <si>
    <t>2010 2.LİG PLAYOFF  VOLO ERKEKLER ALTIN NOKTA</t>
  </si>
  <si>
    <t>2010 2.LİG PLAYOFF  VOLO BAYANLAR ALTIN NOKTA</t>
  </si>
  <si>
    <t>2010 2.LİG ESKİŞEHİRERKEK VOLO (BASAMAK)</t>
  </si>
  <si>
    <t>RAFFA</t>
  </si>
  <si>
    <t>PETANK</t>
  </si>
  <si>
    <t>VOLO</t>
  </si>
  <si>
    <t>2010 2.LİG PLAYOFF PUAN</t>
  </si>
  <si>
    <t>BOCCE LİGİ</t>
  </si>
  <si>
    <t>1. TUR MÜSABAKALARI  (RAFFA)</t>
  </si>
  <si>
    <t>2. TUR MÜSABAKALARI (RAFFA)</t>
  </si>
  <si>
    <t>3. TUR MÜSABAKALARI (RAFFA)</t>
  </si>
  <si>
    <t>4. TUR MÜSABAKALARI(RAFFA)</t>
  </si>
  <si>
    <t>5. TUR MÜSABAKALARI (RAFFA)</t>
  </si>
  <si>
    <t>S.NO</t>
  </si>
  <si>
    <t>TAKIM I</t>
  </si>
  <si>
    <t>SET AVERAJI</t>
  </si>
  <si>
    <t>SAYI
AVERAJI</t>
  </si>
  <si>
    <t>SAYI
AVERAJ</t>
  </si>
  <si>
    <t>SONUÇ</t>
  </si>
  <si>
    <t>ÜÇLER</t>
  </si>
  <si>
    <t>TEKLER</t>
  </si>
  <si>
    <t>ÇİFTLER</t>
  </si>
  <si>
    <t>SET
AVERAJI</t>
  </si>
  <si>
    <t>TAKIM II</t>
  </si>
  <si>
    <t>1.TUR PUAN DURUMU(RAFFA)</t>
  </si>
  <si>
    <t>2.TUR PUAN DURUMU  (RAFFA)</t>
  </si>
  <si>
    <t>3.TUR PUAN DURUMU (RAFFA)</t>
  </si>
  <si>
    <t>4.TUR PUAN DURUMU(RAFFA)</t>
  </si>
  <si>
    <t>5.TUR PUAN DURUMU(RAFFA)</t>
  </si>
  <si>
    <t>TAKIM</t>
  </si>
  <si>
    <t>TAKIMLARIN OYUNCU LİSTELERİ</t>
  </si>
  <si>
    <t xml:space="preserve"> </t>
  </si>
  <si>
    <t>set</t>
  </si>
  <si>
    <t>sayı</t>
  </si>
  <si>
    <t>puan</t>
  </si>
  <si>
    <t>BİNGÖL GENÇLİK</t>
  </si>
  <si>
    <t>BURSA MALİYE</t>
  </si>
  <si>
    <t>Gülsen Sucuoğlu,Mehmet Esen,Musa Altun,Ayten Öz</t>
  </si>
  <si>
    <t>Bora Kaya,Evren Türkyılmaz,Özdenen Candar</t>
  </si>
  <si>
    <t>Melike Boz,Faik Dursun Öztürk,Tuğba Fıçıcı,Barış Küçük</t>
  </si>
  <si>
    <t>Dilara Bandakçıoğlu,Barış Külcü,Sevgi Aktaş,Murat Şan</t>
  </si>
  <si>
    <t>Süleyman Gönülateş,Hediye İlgen,Halil Yüceer,Ü.Zafer Dokucu</t>
  </si>
  <si>
    <t>Hüsne Katar,Batuhan Sütoğlu,Eray Yılmaz</t>
  </si>
  <si>
    <t>Enes Kofoğlu,Y.Emre Yeşilyurt,Nimet Yaratılmış,Fatih Tümer</t>
  </si>
  <si>
    <t>Hülya Tümenci,Damla Küçük,L.Fevzi Göztaşı,Taha Fıçıcı</t>
  </si>
  <si>
    <t>Uğur Gün,Ekrem Ayer,Neslihan Saka,Özkan Kurt</t>
  </si>
  <si>
    <t>U.Can Dünsün,Muttalip Karaca,Ayşenur Yıldız,Beyza İnal</t>
  </si>
  <si>
    <t>Buket İşbilir,Furkan Atalay,Musa Sarıçam,Bilge Balıkçı</t>
  </si>
  <si>
    <t>Sertaç Özçelik,Sefa Arslan,Sevil Öztürk,Zeynep Solmaz</t>
  </si>
  <si>
    <t>Engin Ulusoy,Gamze Özgün,Ümit Ensar,İkra Yılmaz</t>
  </si>
  <si>
    <t>Caner Keklikçi,Merve Üngör,Ozan Kaplandeniz</t>
  </si>
  <si>
    <t>Nuray Bayramoğlu,Şaban Taşkın,Güven Horuz,Ruhi Tatlıtürk</t>
  </si>
  <si>
    <t>Osman Batuk,Belfu Okalan,Çağdaş Şenesen,Tuçe Özlü</t>
  </si>
  <si>
    <t>Levent Kader,Ezgi Aktürk,Bora Arslan,Furkan Gültekin</t>
  </si>
  <si>
    <t>Osman Koç,Tuğçe Erel,Musa Altun,Mehmet Esen,Ayten Öz,GülsenSucuoğlu</t>
  </si>
  <si>
    <t>Beyza İnan,Muttalip Karaca,Uğurcan Dünsün,Tülin Korkmaz</t>
  </si>
  <si>
    <t>Bilge Balıkçı,Furkan Atalay,Musa Sarıçam,Buket İşbilir</t>
  </si>
  <si>
    <t>Bora Kaya,Evren Türkyılmaz,Özdenen Candar,</t>
  </si>
  <si>
    <t>Barışcan Küçük,Yunus Öztürk,Faik Dursun Öztürk,Melike Boz,Tuğba Fıçıcı</t>
  </si>
  <si>
    <t>Murat Şanlı,Dilara Bandakçıoğlu,Sevgi Alataş,Emre Aydemir</t>
  </si>
  <si>
    <t>Süleyman Gönülateş,Halil Yüceer,Filiz Kın,Ü.Zafer Dokucu,Hediye İlgen</t>
  </si>
  <si>
    <t>Eray Yılmaz,Batuhan Sütoğlu,Hüsna Katar,Seval Pektaş</t>
  </si>
  <si>
    <t>Y.Emre Yeşilyurt,Nimet Yaratılmış,Enes Kofoğlu,</t>
  </si>
  <si>
    <t>Hülya Tümenci,L.Fevzi Göktaşı,Taha Fıçıcı,Damla Küçük</t>
  </si>
  <si>
    <t>Özkan Kurt,Kübra Yürükçü,Uğur Gün,neslihan Saka</t>
  </si>
  <si>
    <t>Sefa Arslan,Sertaç Özçelik,Zeynep Solmaz,Sevil Öztürk</t>
  </si>
  <si>
    <t>Engin Ulusoy,Ümit Ensar,Gamze Özgür</t>
  </si>
  <si>
    <t>Merve Üngör,Caner Keklikçi,Ozan Kaplandeniz,Kübra Şan</t>
  </si>
  <si>
    <t>Öznur Tufan;,Ruhi Tatlıtürk,Şaban Taşkın,Nuray Bayramoğlu</t>
  </si>
  <si>
    <t>Kemal Pirinç,Tuğçe Özlü,Belfu Okalan,</t>
  </si>
  <si>
    <t>Ezgi Aktürk,Levent Kader,Buğra Arslan,Bedriye Türkyılmaz</t>
  </si>
  <si>
    <t>HAMZA DEMİR</t>
  </si>
  <si>
    <t>MUSA ALTUN</t>
  </si>
  <si>
    <t>BATUHAN SÜTOĞLU</t>
  </si>
  <si>
    <t>OZAN KAPLANDENİZ</t>
  </si>
  <si>
    <t>EKREM AYER</t>
  </si>
  <si>
    <t>Y.EMRE YEŞİLYURT</t>
  </si>
  <si>
    <t>ENGİN ULUSOY</t>
  </si>
  <si>
    <t>UĞURCAN GÜNSÜN</t>
  </si>
  <si>
    <t>EVREN TÜRKYILMAZ</t>
  </si>
  <si>
    <t>MUSA SARIÇAM</t>
  </si>
  <si>
    <t>BUĞRA ARSLAN</t>
  </si>
  <si>
    <t>ÇAĞDAŞ ŞENESEN</t>
  </si>
  <si>
    <t>ŞABAN TAŞKIN</t>
  </si>
  <si>
    <t>SÜLEYMAN GÖNÜLATEŞ</t>
  </si>
  <si>
    <t>BARIŞ KÜLCÜ</t>
  </si>
  <si>
    <t>L.FEVZİ GÖZTAŞI</t>
  </si>
  <si>
    <t>SERTAÇ ÖZÇELİK</t>
  </si>
  <si>
    <t>NESLİHAN SAKA</t>
  </si>
  <si>
    <t>ÖZDENEN CANDAR</t>
  </si>
  <si>
    <t>DİLARA BANDAKÇIOĞLU</t>
  </si>
  <si>
    <t>DAMLA KÜÇÜK</t>
  </si>
  <si>
    <t>FİLİZ KIN</t>
  </si>
  <si>
    <t>GAMZE ÖZGÜN</t>
  </si>
  <si>
    <t>EZGİ AKTÜRK</t>
  </si>
  <si>
    <t>NURAY BAYRAMOĞLU</t>
  </si>
  <si>
    <t>GÖZDE ÖZGÜN</t>
  </si>
  <si>
    <t>NURFEDA BİLEN</t>
  </si>
  <si>
    <t>NÜKET İŞBİLİR</t>
  </si>
  <si>
    <t>AYTEN ÖZ</t>
  </si>
  <si>
    <t>MERVE ÜNGÖR</t>
  </si>
  <si>
    <t>TUĞÇE ÖZLÜ</t>
  </si>
  <si>
    <t>MELİKE BOZ</t>
  </si>
  <si>
    <t>HÜSNE KATAR</t>
  </si>
  <si>
    <t>RUKİYE YÜKSEL</t>
  </si>
  <si>
    <t>YUNUS EMRE YEŞİLYURT</t>
  </si>
  <si>
    <t>SERHAT SAYAK</t>
  </si>
  <si>
    <t>HALİL YÜCEER</t>
  </si>
  <si>
    <t>YUNUS ÖZTÜRK</t>
  </si>
  <si>
    <t>**************</t>
  </si>
  <si>
    <t>ÇAĞDAŞ SENESEN</t>
  </si>
  <si>
    <t>BORA KAYA</t>
  </si>
  <si>
    <t>FEVZİ GÖZTAŞI</t>
  </si>
  <si>
    <t>NURSEDA BİLEN</t>
  </si>
  <si>
    <t>BUKET İŞBİLİR</t>
  </si>
  <si>
    <t>Fatih Tümer,Nimet Yaratılmış,Enes Kofoğlu,</t>
  </si>
  <si>
    <t>Beyza İnan,Muttalip Karaca,Uğurcan Dünsün,Tülin Korkmaz,Ayşenur Yıldız</t>
  </si>
  <si>
    <t>Özkan Kurt,Kübra Yürükçü,Uğur Gün,Neslihan Saka</t>
  </si>
  <si>
    <t>Murat Şanlı,Dilara Bandakçıoğlu,Sevgi Alataş,Emre Aydemir,Barış Külcü</t>
  </si>
  <si>
    <t>Eda Sayak,Serhat Sayak,Rukiye Yüksel</t>
  </si>
  <si>
    <t>****************************************</t>
  </si>
  <si>
    <t>Rukiye Yüksel,Serhat Soyak,Mizgin Morkoyun</t>
  </si>
  <si>
    <t>1. TUR MÜSABAKALARI  (PETANK)</t>
  </si>
  <si>
    <t>2. TUR MÜSABAKALARI (PETANK)</t>
  </si>
  <si>
    <t>3. TUR MÜSABAKALARI (PETANK)</t>
  </si>
  <si>
    <t>4. TUR MÜSABAKALARI(PETANK)</t>
  </si>
  <si>
    <t>5. TUR MÜSABAKALARI (PETANK)</t>
  </si>
  <si>
    <t>5.TUR PUAN DURUMU(PETANK)</t>
  </si>
  <si>
    <t>4.TUR PUAN DURUMU(PETANK)</t>
  </si>
  <si>
    <t>3.TUR PUAN DURUMU (PETANK)</t>
  </si>
  <si>
    <t>2.TUR PUAN DURUMU  (PETANK)</t>
  </si>
  <si>
    <t>1.TUR PUAN DURUMU(PETANK)</t>
  </si>
  <si>
    <t>*******</t>
  </si>
  <si>
    <t>****************</t>
  </si>
  <si>
    <t>BİLE BALIKÇIG</t>
  </si>
  <si>
    <t>SEVİL ÖZTÜRK</t>
  </si>
  <si>
    <t>ÖZLENEN CANDAR</t>
  </si>
  <si>
    <t>SEVGİ AKTAŞ</t>
  </si>
  <si>
    <t>MUTTALİP KARACA</t>
  </si>
  <si>
    <t>ERAY YILMAZ</t>
  </si>
  <si>
    <t>FURKAN ATALAY</t>
  </si>
  <si>
    <t>MURAT ŞAN</t>
  </si>
  <si>
    <t>LEVENT KADER</t>
  </si>
  <si>
    <t>İBRAHİM ÇİDEM</t>
  </si>
  <si>
    <t>FAİK ÖZTÜRK</t>
  </si>
  <si>
    <t>Bora Kaya,Evren Türkyılmaz,Özlenen Candar</t>
  </si>
  <si>
    <t>TANER ŞANLI</t>
  </si>
  <si>
    <t xml:space="preserve"> EN YÜKSEK</t>
  </si>
  <si>
    <t>*** Takım çiftler müsabakasına çıkmamıştır.</t>
  </si>
  <si>
    <t>************** takım müsabakaya çıkmamıştır.</t>
  </si>
  <si>
    <t>*******************</t>
  </si>
  <si>
    <t>*****</t>
  </si>
  <si>
    <t>TAKIM MÜSABAKAYA ÇIKMADI</t>
  </si>
  <si>
    <t>ALTIN 
BAYAN</t>
  </si>
  <si>
    <t>ALTIN 
ERKEK</t>
  </si>
  <si>
    <t>BASAMAK ERKEK</t>
  </si>
  <si>
    <t>BASAMAK BAYAN</t>
  </si>
  <si>
    <t>*</t>
  </si>
  <si>
    <t>TOPLAM</t>
  </si>
  <si>
    <t>Faik KAPSIZ</t>
  </si>
  <si>
    <t>Lig Sekreteri</t>
  </si>
  <si>
    <t>BASAMAK TOPLAM</t>
  </si>
  <si>
    <t>HF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</si>
</sst>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;[Red]0"/>
    <numFmt numFmtId="187" formatCode="0_ ;[Red]\-0\ "/>
  </numFmts>
  <fonts count="57">
    <font>
      <sz val="10"/>
      <name val="Arial"/>
      <family val="0"/>
    </font>
    <font>
      <b/>
      <i/>
      <sz val="10"/>
      <color indexed="18"/>
      <name val="Arial"/>
      <family val="0"/>
    </font>
    <font>
      <b/>
      <i/>
      <sz val="12"/>
      <color indexed="18"/>
      <name val="Verdana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8"/>
      <name val="Arial Tur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3"/>
      <name val="Arial Tur"/>
      <family val="0"/>
    </font>
    <font>
      <b/>
      <sz val="7"/>
      <name val="Arial Tur"/>
      <family val="0"/>
    </font>
    <font>
      <i/>
      <sz val="10"/>
      <name val="Arial"/>
      <family val="2"/>
    </font>
    <font>
      <sz val="12"/>
      <name val="Arial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7" borderId="11" xfId="0" applyFont="1" applyFill="1" applyBorder="1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 horizontal="center"/>
      <protection hidden="1"/>
    </xf>
    <xf numFmtId="0" fontId="7" fillId="38" borderId="11" xfId="0" applyFont="1" applyFill="1" applyBorder="1" applyAlignment="1" applyProtection="1">
      <alignment horizontal="center"/>
      <protection hidden="1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0" xfId="0" applyFill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41" borderId="12" xfId="0" applyFont="1" applyFill="1" applyBorder="1" applyAlignment="1" applyProtection="1">
      <alignment horizontal="left"/>
      <protection hidden="1"/>
    </xf>
    <xf numFmtId="0" fontId="3" fillId="41" borderId="13" xfId="0" applyFont="1" applyFill="1" applyBorder="1" applyAlignment="1" applyProtection="1">
      <alignment horizontal="center" vertical="center"/>
      <protection hidden="1"/>
    </xf>
    <xf numFmtId="0" fontId="3" fillId="41" borderId="14" xfId="0" applyFont="1" applyFill="1" applyBorder="1" applyAlignment="1" applyProtection="1">
      <alignment horizontal="center" vertical="center"/>
      <protection hidden="1"/>
    </xf>
    <xf numFmtId="187" fontId="3" fillId="37" borderId="14" xfId="0" applyNumberFormat="1" applyFont="1" applyFill="1" applyBorder="1" applyAlignment="1" applyProtection="1">
      <alignment horizontal="center" vertical="center"/>
      <protection hidden="1"/>
    </xf>
    <xf numFmtId="0" fontId="3" fillId="42" borderId="15" xfId="0" applyFont="1" applyFill="1" applyBorder="1" applyAlignment="1" applyProtection="1">
      <alignment horizontal="center" vertical="center"/>
      <protection hidden="1"/>
    </xf>
    <xf numFmtId="186" fontId="3" fillId="42" borderId="16" xfId="0" applyNumberFormat="1" applyFont="1" applyFill="1" applyBorder="1" applyAlignment="1" applyProtection="1">
      <alignment horizontal="center" vertical="center"/>
      <protection hidden="1"/>
    </xf>
    <xf numFmtId="0" fontId="3" fillId="43" borderId="17" xfId="0" applyFont="1" applyFill="1" applyBorder="1" applyAlignment="1" applyProtection="1">
      <alignment horizontal="center" vertical="center"/>
      <protection hidden="1"/>
    </xf>
    <xf numFmtId="0" fontId="3" fillId="43" borderId="18" xfId="0" applyFont="1" applyFill="1" applyBorder="1" applyAlignment="1" applyProtection="1">
      <alignment horizontal="center" vertical="center"/>
      <protection hidden="1"/>
    </xf>
    <xf numFmtId="0" fontId="3" fillId="43" borderId="19" xfId="0" applyFont="1" applyFill="1" applyBorder="1" applyAlignment="1" applyProtection="1">
      <alignment horizontal="center" vertical="center"/>
      <protection hidden="1"/>
    </xf>
    <xf numFmtId="0" fontId="3" fillId="44" borderId="12" xfId="0" applyFont="1" applyFill="1" applyBorder="1" applyAlignment="1" applyProtection="1">
      <alignment horizontal="left"/>
      <protection hidden="1"/>
    </xf>
    <xf numFmtId="0" fontId="3" fillId="41" borderId="20" xfId="0" applyFont="1" applyFill="1" applyBorder="1" applyAlignment="1" applyProtection="1">
      <alignment horizontal="left"/>
      <protection hidden="1"/>
    </xf>
    <xf numFmtId="0" fontId="3" fillId="41" borderId="21" xfId="0" applyFont="1" applyFill="1" applyBorder="1" applyAlignment="1" applyProtection="1">
      <alignment horizontal="center" vertical="center"/>
      <protection hidden="1"/>
    </xf>
    <xf numFmtId="0" fontId="3" fillId="41" borderId="22" xfId="0" applyFont="1" applyFill="1" applyBorder="1" applyAlignment="1" applyProtection="1">
      <alignment horizontal="center" vertical="center"/>
      <protection hidden="1"/>
    </xf>
    <xf numFmtId="187" fontId="3" fillId="37" borderId="23" xfId="0" applyNumberFormat="1" applyFont="1" applyFill="1" applyBorder="1" applyAlignment="1" applyProtection="1">
      <alignment horizontal="center" vertical="center"/>
      <protection hidden="1"/>
    </xf>
    <xf numFmtId="186" fontId="3" fillId="42" borderId="24" xfId="0" applyNumberFormat="1" applyFont="1" applyFill="1" applyBorder="1" applyAlignment="1" applyProtection="1">
      <alignment horizontal="center" vertical="center"/>
      <protection hidden="1"/>
    </xf>
    <xf numFmtId="0" fontId="3" fillId="41" borderId="25" xfId="0" applyFont="1" applyFill="1" applyBorder="1" applyAlignment="1" applyProtection="1">
      <alignment horizontal="left"/>
      <protection hidden="1"/>
    </xf>
    <xf numFmtId="187" fontId="3" fillId="37" borderId="12" xfId="0" applyNumberFormat="1" applyFont="1" applyFill="1" applyBorder="1" applyAlignment="1" applyProtection="1">
      <alignment horizontal="center" vertical="center"/>
      <protection hidden="1"/>
    </xf>
    <xf numFmtId="0" fontId="3" fillId="42" borderId="17" xfId="0" applyFont="1" applyFill="1" applyBorder="1" applyAlignment="1" applyProtection="1">
      <alignment horizontal="center" vertical="center"/>
      <protection hidden="1"/>
    </xf>
    <xf numFmtId="0" fontId="3" fillId="44" borderId="25" xfId="0" applyFont="1" applyFill="1" applyBorder="1" applyAlignment="1" applyProtection="1">
      <alignment horizontal="left"/>
      <protection hidden="1"/>
    </xf>
    <xf numFmtId="187" fontId="3" fillId="41" borderId="14" xfId="0" applyNumberFormat="1" applyFont="1" applyFill="1" applyBorder="1" applyAlignment="1" applyProtection="1">
      <alignment horizontal="center" vertical="center"/>
      <protection hidden="1"/>
    </xf>
    <xf numFmtId="187" fontId="3" fillId="37" borderId="22" xfId="0" applyNumberFormat="1" applyFont="1" applyFill="1" applyBorder="1" applyAlignment="1" applyProtection="1">
      <alignment horizontal="center" vertical="center"/>
      <protection hidden="1"/>
    </xf>
    <xf numFmtId="187" fontId="3" fillId="42" borderId="17" xfId="0" applyNumberFormat="1" applyFont="1" applyFill="1" applyBorder="1" applyAlignment="1" applyProtection="1">
      <alignment horizontal="center" vertical="center"/>
      <protection hidden="1"/>
    </xf>
    <xf numFmtId="187" fontId="3" fillId="42" borderId="16" xfId="0" applyNumberFormat="1" applyFont="1" applyFill="1" applyBorder="1" applyAlignment="1" applyProtection="1">
      <alignment horizontal="center" vertical="center"/>
      <protection hidden="1"/>
    </xf>
    <xf numFmtId="0" fontId="3" fillId="41" borderId="11" xfId="0" applyFont="1" applyFill="1" applyBorder="1" applyAlignment="1" applyProtection="1">
      <alignment horizontal="left"/>
      <protection hidden="1"/>
    </xf>
    <xf numFmtId="1" fontId="3" fillId="41" borderId="14" xfId="0" applyNumberFormat="1" applyFont="1" applyFill="1" applyBorder="1" applyAlignment="1" applyProtection="1">
      <alignment horizontal="center" vertical="center"/>
      <protection hidden="1"/>
    </xf>
    <xf numFmtId="0" fontId="3" fillId="42" borderId="26" xfId="0" applyFont="1" applyFill="1" applyBorder="1" applyAlignment="1" applyProtection="1">
      <alignment horizontal="center" vertical="center"/>
      <protection hidden="1"/>
    </xf>
    <xf numFmtId="0" fontId="3" fillId="42" borderId="23" xfId="0" applyFont="1" applyFill="1" applyBorder="1" applyAlignment="1" applyProtection="1">
      <alignment horizontal="center" vertical="center"/>
      <protection hidden="1"/>
    </xf>
    <xf numFmtId="0" fontId="3" fillId="37" borderId="25" xfId="0" applyFont="1" applyFill="1" applyBorder="1" applyAlignment="1" applyProtection="1">
      <alignment horizontal="center" vertical="center"/>
      <protection hidden="1"/>
    </xf>
    <xf numFmtId="1" fontId="3" fillId="34" borderId="19" xfId="0" applyNumberFormat="1" applyFont="1" applyFill="1" applyBorder="1" applyAlignment="1" applyProtection="1">
      <alignment horizontal="center" vertical="center"/>
      <protection hidden="1"/>
    </xf>
    <xf numFmtId="0" fontId="3" fillId="44" borderId="11" xfId="0" applyFont="1" applyFill="1" applyBorder="1" applyAlignment="1" applyProtection="1">
      <alignment horizontal="left"/>
      <protection hidden="1"/>
    </xf>
    <xf numFmtId="0" fontId="3" fillId="41" borderId="27" xfId="0" applyFont="1" applyFill="1" applyBorder="1" applyAlignment="1" applyProtection="1">
      <alignment horizontal="left"/>
      <protection hidden="1"/>
    </xf>
    <xf numFmtId="0" fontId="3" fillId="41" borderId="28" xfId="0" applyFont="1" applyFill="1" applyBorder="1" applyAlignment="1" applyProtection="1">
      <alignment horizontal="center" vertical="center"/>
      <protection hidden="1"/>
    </xf>
    <xf numFmtId="0" fontId="3" fillId="42" borderId="29" xfId="0" applyFont="1" applyFill="1" applyBorder="1" applyAlignment="1" applyProtection="1">
      <alignment horizontal="center" vertical="center"/>
      <protection hidden="1"/>
    </xf>
    <xf numFmtId="186" fontId="3" fillId="42" borderId="30" xfId="0" applyNumberFormat="1" applyFont="1" applyFill="1" applyBorder="1" applyAlignment="1" applyProtection="1">
      <alignment horizontal="center" vertical="center"/>
      <protection hidden="1"/>
    </xf>
    <xf numFmtId="0" fontId="3" fillId="43" borderId="31" xfId="0" applyFont="1" applyFill="1" applyBorder="1" applyAlignment="1" applyProtection="1">
      <alignment horizontal="center" vertical="center"/>
      <protection hidden="1"/>
    </xf>
    <xf numFmtId="0" fontId="3" fillId="43" borderId="28" xfId="0" applyFont="1" applyFill="1" applyBorder="1" applyAlignment="1" applyProtection="1">
      <alignment horizontal="center" vertical="center"/>
      <protection hidden="1"/>
    </xf>
    <xf numFmtId="0" fontId="3" fillId="43" borderId="32" xfId="0" applyFont="1" applyFill="1" applyBorder="1" applyAlignment="1" applyProtection="1">
      <alignment horizontal="center" vertical="center"/>
      <protection hidden="1"/>
    </xf>
    <xf numFmtId="0" fontId="3" fillId="44" borderId="27" xfId="0" applyFont="1" applyFill="1" applyBorder="1" applyAlignment="1" applyProtection="1">
      <alignment horizontal="left"/>
      <protection hidden="1"/>
    </xf>
    <xf numFmtId="0" fontId="3" fillId="41" borderId="29" xfId="0" applyFont="1" applyFill="1" applyBorder="1" applyAlignment="1" applyProtection="1">
      <alignment horizontal="left"/>
      <protection hidden="1"/>
    </xf>
    <xf numFmtId="0" fontId="3" fillId="41" borderId="33" xfId="0" applyFont="1" applyFill="1" applyBorder="1" applyAlignment="1" applyProtection="1">
      <alignment horizontal="center" vertical="center"/>
      <protection hidden="1"/>
    </xf>
    <xf numFmtId="0" fontId="3" fillId="41" borderId="34" xfId="0" applyFont="1" applyFill="1" applyBorder="1" applyAlignment="1" applyProtection="1">
      <alignment horizontal="center" vertical="center"/>
      <protection hidden="1"/>
    </xf>
    <xf numFmtId="187" fontId="3" fillId="37" borderId="30" xfId="0" applyNumberFormat="1" applyFont="1" applyFill="1" applyBorder="1" applyAlignment="1" applyProtection="1">
      <alignment horizontal="center" vertical="center"/>
      <protection hidden="1"/>
    </xf>
    <xf numFmtId="186" fontId="3" fillId="42" borderId="32" xfId="0" applyNumberFormat="1" applyFont="1" applyFill="1" applyBorder="1" applyAlignment="1" applyProtection="1">
      <alignment horizontal="center" vertical="center"/>
      <protection hidden="1"/>
    </xf>
    <xf numFmtId="0" fontId="3" fillId="41" borderId="35" xfId="0" applyFont="1" applyFill="1" applyBorder="1" applyAlignment="1" applyProtection="1">
      <alignment horizontal="center" vertical="center"/>
      <protection hidden="1"/>
    </xf>
    <xf numFmtId="0" fontId="3" fillId="42" borderId="31" xfId="0" applyFont="1" applyFill="1" applyBorder="1" applyAlignment="1" applyProtection="1">
      <alignment horizontal="center" vertical="center"/>
      <protection hidden="1"/>
    </xf>
    <xf numFmtId="187" fontId="3" fillId="37" borderId="36" xfId="0" applyNumberFormat="1" applyFont="1" applyFill="1" applyBorder="1" applyAlignment="1" applyProtection="1">
      <alignment horizontal="center" vertical="center"/>
      <protection hidden="1"/>
    </xf>
    <xf numFmtId="187" fontId="3" fillId="42" borderId="31" xfId="0" applyNumberFormat="1" applyFont="1" applyFill="1" applyBorder="1" applyAlignment="1" applyProtection="1">
      <alignment horizontal="center" vertical="center"/>
      <protection hidden="1"/>
    </xf>
    <xf numFmtId="187" fontId="3" fillId="42" borderId="30" xfId="0" applyNumberFormat="1" applyFont="1" applyFill="1" applyBorder="1" applyAlignment="1" applyProtection="1">
      <alignment horizontal="center" vertical="center"/>
      <protection hidden="1"/>
    </xf>
    <xf numFmtId="0" fontId="3" fillId="41" borderId="10" xfId="0" applyFont="1" applyFill="1" applyBorder="1" applyAlignment="1" applyProtection="1">
      <alignment horizontal="left"/>
      <protection hidden="1"/>
    </xf>
    <xf numFmtId="0" fontId="3" fillId="42" borderId="30" xfId="0" applyFont="1" applyFill="1" applyBorder="1" applyAlignment="1" applyProtection="1">
      <alignment horizontal="center" vertical="center"/>
      <protection hidden="1"/>
    </xf>
    <xf numFmtId="0" fontId="3" fillId="37" borderId="27" xfId="0" applyFont="1" applyFill="1" applyBorder="1" applyAlignment="1" applyProtection="1">
      <alignment horizontal="center" vertical="center"/>
      <protection hidden="1"/>
    </xf>
    <xf numFmtId="1" fontId="3" fillId="34" borderId="32" xfId="0" applyNumberFormat="1" applyFont="1" applyFill="1" applyBorder="1" applyAlignment="1" applyProtection="1">
      <alignment horizontal="center" vertical="center"/>
      <protection hidden="1"/>
    </xf>
    <xf numFmtId="0" fontId="3" fillId="44" borderId="10" xfId="0" applyFont="1" applyFill="1" applyBorder="1" applyAlignment="1" applyProtection="1">
      <alignment horizontal="left"/>
      <protection hidden="1"/>
    </xf>
    <xf numFmtId="0" fontId="3" fillId="41" borderId="37" xfId="0" applyFont="1" applyFill="1" applyBorder="1" applyAlignment="1" applyProtection="1">
      <alignment horizontal="left"/>
      <protection hidden="1"/>
    </xf>
    <xf numFmtId="0" fontId="3" fillId="41" borderId="38" xfId="0" applyFont="1" applyFill="1" applyBorder="1" applyAlignment="1" applyProtection="1">
      <alignment horizontal="center" vertical="center"/>
      <protection hidden="1"/>
    </xf>
    <xf numFmtId="0" fontId="3" fillId="43" borderId="39" xfId="0" applyFont="1" applyFill="1" applyBorder="1" applyAlignment="1" applyProtection="1">
      <alignment horizontal="center" vertical="center"/>
      <protection hidden="1"/>
    </xf>
    <xf numFmtId="0" fontId="3" fillId="43" borderId="40" xfId="0" applyFont="1" applyFill="1" applyBorder="1" applyAlignment="1" applyProtection="1">
      <alignment horizontal="center" vertical="center"/>
      <protection hidden="1"/>
    </xf>
    <xf numFmtId="0" fontId="3" fillId="43" borderId="41" xfId="0" applyFont="1" applyFill="1" applyBorder="1" applyAlignment="1" applyProtection="1">
      <alignment horizontal="center" vertical="center"/>
      <protection hidden="1"/>
    </xf>
    <xf numFmtId="0" fontId="3" fillId="44" borderId="37" xfId="0" applyFont="1" applyFill="1" applyBorder="1" applyAlignment="1" applyProtection="1">
      <alignment horizontal="left"/>
      <protection hidden="1"/>
    </xf>
    <xf numFmtId="0" fontId="3" fillId="41" borderId="42" xfId="0" applyFont="1" applyFill="1" applyBorder="1" applyAlignment="1" applyProtection="1">
      <alignment horizontal="left"/>
      <protection hidden="1"/>
    </xf>
    <xf numFmtId="0" fontId="3" fillId="41" borderId="43" xfId="0" applyFont="1" applyFill="1" applyBorder="1" applyAlignment="1" applyProtection="1">
      <alignment horizontal="center" vertical="center"/>
      <protection hidden="1"/>
    </xf>
    <xf numFmtId="187" fontId="3" fillId="37" borderId="44" xfId="0" applyNumberFormat="1" applyFont="1" applyFill="1" applyBorder="1" applyAlignment="1" applyProtection="1">
      <alignment horizontal="center" vertical="center"/>
      <protection hidden="1"/>
    </xf>
    <xf numFmtId="0" fontId="3" fillId="41" borderId="40" xfId="0" applyFont="1" applyFill="1" applyBorder="1" applyAlignment="1" applyProtection="1">
      <alignment horizontal="center" vertical="center"/>
      <protection hidden="1"/>
    </xf>
    <xf numFmtId="0" fontId="3" fillId="41" borderId="45" xfId="0" applyFont="1" applyFill="1" applyBorder="1" applyAlignment="1" applyProtection="1">
      <alignment horizontal="center" vertical="center"/>
      <protection hidden="1"/>
    </xf>
    <xf numFmtId="0" fontId="3" fillId="42" borderId="39" xfId="0" applyFont="1" applyFill="1" applyBorder="1" applyAlignment="1" applyProtection="1">
      <alignment horizontal="center" vertical="center"/>
      <protection hidden="1"/>
    </xf>
    <xf numFmtId="186" fontId="3" fillId="42" borderId="41" xfId="0" applyNumberFormat="1" applyFont="1" applyFill="1" applyBorder="1" applyAlignment="1" applyProtection="1">
      <alignment horizontal="center" vertical="center"/>
      <protection hidden="1"/>
    </xf>
    <xf numFmtId="1" fontId="3" fillId="34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3" fillId="43" borderId="10" xfId="0" applyFont="1" applyFill="1" applyBorder="1" applyAlignment="1" applyProtection="1">
      <alignment horizontal="center" vertical="center"/>
      <protection hidden="1"/>
    </xf>
    <xf numFmtId="0" fontId="3" fillId="42" borderId="20" xfId="0" applyFont="1" applyFill="1" applyBorder="1" applyAlignment="1" applyProtection="1">
      <alignment horizontal="center" vertical="center"/>
      <protection hidden="1"/>
    </xf>
    <xf numFmtId="186" fontId="3" fillId="42" borderId="19" xfId="0" applyNumberFormat="1" applyFont="1" applyFill="1" applyBorder="1" applyAlignment="1" applyProtection="1">
      <alignment horizontal="center" vertical="center"/>
      <protection hidden="1"/>
    </xf>
    <xf numFmtId="0" fontId="3" fillId="43" borderId="11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27" xfId="0" applyFill="1" applyBorder="1" applyAlignment="1" applyProtection="1">
      <alignment horizontal="center"/>
      <protection hidden="1"/>
    </xf>
    <xf numFmtId="0" fontId="3" fillId="33" borderId="46" xfId="0" applyFont="1" applyFill="1" applyBorder="1" applyAlignment="1" applyProtection="1">
      <alignment/>
      <protection hidden="1"/>
    </xf>
    <xf numFmtId="0" fontId="0" fillId="43" borderId="46" xfId="0" applyFill="1" applyBorder="1" applyAlignment="1" applyProtection="1">
      <alignment horizontal="center"/>
      <protection hidden="1"/>
    </xf>
    <xf numFmtId="0" fontId="0" fillId="39" borderId="46" xfId="0" applyFill="1" applyBorder="1" applyAlignment="1" applyProtection="1">
      <alignment horizontal="center"/>
      <protection hidden="1"/>
    </xf>
    <xf numFmtId="0" fontId="0" fillId="34" borderId="46" xfId="0" applyFill="1" applyBorder="1" applyAlignment="1" applyProtection="1">
      <alignment horizontal="center"/>
      <protection hidden="1"/>
    </xf>
    <xf numFmtId="0" fontId="0" fillId="45" borderId="47" xfId="0" applyFill="1" applyBorder="1" applyAlignment="1" applyProtection="1">
      <alignment horizontal="center"/>
      <protection hidden="1"/>
    </xf>
    <xf numFmtId="0" fontId="3" fillId="33" borderId="28" xfId="0" applyFont="1" applyFill="1" applyBorder="1" applyAlignment="1" applyProtection="1">
      <alignment/>
      <protection hidden="1"/>
    </xf>
    <xf numFmtId="0" fontId="0" fillId="43" borderId="28" xfId="0" applyFill="1" applyBorder="1" applyAlignment="1" applyProtection="1">
      <alignment horizontal="center"/>
      <protection hidden="1"/>
    </xf>
    <xf numFmtId="0" fontId="0" fillId="39" borderId="28" xfId="0" applyFill="1" applyBorder="1" applyAlignment="1" applyProtection="1">
      <alignment horizontal="center"/>
      <protection hidden="1"/>
    </xf>
    <xf numFmtId="0" fontId="0" fillId="34" borderId="28" xfId="0" applyFill="1" applyBorder="1" applyAlignment="1" applyProtection="1">
      <alignment horizontal="center"/>
      <protection hidden="1"/>
    </xf>
    <xf numFmtId="0" fontId="0" fillId="45" borderId="10" xfId="0" applyFill="1" applyBorder="1" applyAlignment="1" applyProtection="1">
      <alignment horizontal="center"/>
      <protection hidden="1"/>
    </xf>
    <xf numFmtId="0" fontId="0" fillId="33" borderId="28" xfId="0" applyFont="1" applyFill="1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hidden="1"/>
    </xf>
    <xf numFmtId="0" fontId="0" fillId="33" borderId="40" xfId="0" applyFont="1" applyFill="1" applyBorder="1" applyAlignment="1" applyProtection="1">
      <alignment/>
      <protection hidden="1"/>
    </xf>
    <xf numFmtId="0" fontId="0" fillId="43" borderId="40" xfId="0" applyFill="1" applyBorder="1" applyAlignment="1" applyProtection="1">
      <alignment horizontal="center"/>
      <protection hidden="1"/>
    </xf>
    <xf numFmtId="0" fontId="0" fillId="39" borderId="40" xfId="0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 horizontal="center"/>
      <protection hidden="1"/>
    </xf>
    <xf numFmtId="0" fontId="0" fillId="45" borderId="48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46" borderId="0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43" borderId="13" xfId="0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45" borderId="11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3" fillId="47" borderId="0" xfId="0" applyFont="1" applyFill="1" applyAlignment="1" applyProtection="1">
      <alignment/>
      <protection hidden="1"/>
    </xf>
    <xf numFmtId="0" fontId="17" fillId="47" borderId="0" xfId="0" applyFont="1" applyFill="1" applyAlignment="1" applyProtection="1">
      <alignment horizontal="center" vertical="center"/>
      <protection hidden="1"/>
    </xf>
    <xf numFmtId="0" fontId="16" fillId="33" borderId="10" xfId="0" applyFont="1" applyFill="1" applyBorder="1" applyAlignment="1" applyProtection="1">
      <alignment/>
      <protection hidden="1"/>
    </xf>
    <xf numFmtId="0" fontId="16" fillId="33" borderId="10" xfId="0" applyFont="1" applyFill="1" applyBorder="1" applyAlignment="1" applyProtection="1">
      <alignment horizontal="center"/>
      <protection hidden="1"/>
    </xf>
    <xf numFmtId="0" fontId="3" fillId="47" borderId="0" xfId="0" applyFont="1" applyFill="1" applyBorder="1" applyAlignment="1" applyProtection="1">
      <alignment/>
      <protection hidden="1"/>
    </xf>
    <xf numFmtId="0" fontId="18" fillId="41" borderId="49" xfId="0" applyFont="1" applyFill="1" applyBorder="1" applyAlignment="1" applyProtection="1">
      <alignment horizontal="center" vertical="center"/>
      <protection hidden="1"/>
    </xf>
    <xf numFmtId="0" fontId="19" fillId="41" borderId="50" xfId="0" applyFont="1" applyFill="1" applyBorder="1" applyAlignment="1" applyProtection="1">
      <alignment horizontal="center" vertical="center" wrapText="1"/>
      <protection hidden="1"/>
    </xf>
    <xf numFmtId="0" fontId="19" fillId="41" borderId="51" xfId="0" applyFont="1" applyFill="1" applyBorder="1" applyAlignment="1" applyProtection="1">
      <alignment horizontal="center" vertical="center" wrapText="1"/>
      <protection hidden="1"/>
    </xf>
    <xf numFmtId="0" fontId="19" fillId="44" borderId="52" xfId="0" applyFont="1" applyFill="1" applyBorder="1" applyAlignment="1" applyProtection="1">
      <alignment horizontal="center" vertical="center" wrapText="1"/>
      <protection hidden="1"/>
    </xf>
    <xf numFmtId="0" fontId="18" fillId="44" borderId="49" xfId="0" applyFont="1" applyFill="1" applyBorder="1" applyAlignment="1" applyProtection="1">
      <alignment horizontal="center" vertical="center" wrapText="1"/>
      <protection hidden="1"/>
    </xf>
    <xf numFmtId="0" fontId="18" fillId="47" borderId="0" xfId="0" applyFont="1" applyFill="1" applyAlignment="1" applyProtection="1">
      <alignment/>
      <protection hidden="1"/>
    </xf>
    <xf numFmtId="0" fontId="3" fillId="44" borderId="10" xfId="0" applyFont="1" applyFill="1" applyBorder="1" applyAlignment="1" applyProtection="1">
      <alignment/>
      <protection hidden="1"/>
    </xf>
    <xf numFmtId="1" fontId="3" fillId="44" borderId="11" xfId="0" applyNumberFormat="1" applyFont="1" applyFill="1" applyBorder="1" applyAlignment="1" applyProtection="1">
      <alignment horizontal="center" vertical="center"/>
      <protection hidden="1"/>
    </xf>
    <xf numFmtId="0" fontId="3" fillId="44" borderId="14" xfId="0" applyFont="1" applyFill="1" applyBorder="1" applyAlignment="1" applyProtection="1">
      <alignment horizontal="center" vertical="center"/>
      <protection hidden="1"/>
    </xf>
    <xf numFmtId="0" fontId="20" fillId="47" borderId="0" xfId="0" applyFont="1" applyFill="1" applyAlignment="1" applyProtection="1">
      <alignment/>
      <protection hidden="1"/>
    </xf>
    <xf numFmtId="0" fontId="3" fillId="47" borderId="0" xfId="0" applyFont="1" applyFill="1" applyAlignment="1" applyProtection="1">
      <alignment horizontal="left"/>
      <protection hidden="1"/>
    </xf>
    <xf numFmtId="0" fontId="17" fillId="47" borderId="0" xfId="0" applyFont="1" applyFill="1" applyAlignment="1" applyProtection="1">
      <alignment vertical="center"/>
      <protection hidden="1"/>
    </xf>
    <xf numFmtId="0" fontId="11" fillId="47" borderId="0" xfId="0" applyFont="1" applyFill="1" applyAlignment="1" applyProtection="1">
      <alignment/>
      <protection hidden="1"/>
    </xf>
    <xf numFmtId="0" fontId="11" fillId="47" borderId="0" xfId="0" applyFont="1" applyFill="1" applyAlignment="1" applyProtection="1">
      <alignment/>
      <protection hidden="1"/>
    </xf>
    <xf numFmtId="0" fontId="21" fillId="33" borderId="10" xfId="0" applyFont="1" applyFill="1" applyBorder="1" applyAlignment="1" applyProtection="1">
      <alignment horizontal="center" wrapText="1"/>
      <protection hidden="1"/>
    </xf>
    <xf numFmtId="0" fontId="21" fillId="33" borderId="10" xfId="0" applyFont="1" applyFill="1" applyBorder="1" applyAlignment="1" applyProtection="1">
      <alignment horizontal="center"/>
      <protection hidden="1"/>
    </xf>
    <xf numFmtId="0" fontId="21" fillId="33" borderId="35" xfId="0" applyFont="1" applyFill="1" applyBorder="1" applyAlignment="1" applyProtection="1">
      <alignment/>
      <protection hidden="1"/>
    </xf>
    <xf numFmtId="0" fontId="21" fillId="33" borderId="32" xfId="0" applyFont="1" applyFill="1" applyBorder="1" applyAlignment="1" applyProtection="1">
      <alignment/>
      <protection hidden="1"/>
    </xf>
    <xf numFmtId="0" fontId="21" fillId="33" borderId="28" xfId="0" applyFont="1" applyFill="1" applyBorder="1" applyAlignment="1" applyProtection="1">
      <alignment/>
      <protection hidden="1"/>
    </xf>
    <xf numFmtId="0" fontId="22" fillId="47" borderId="0" xfId="0" applyFont="1" applyFill="1" applyAlignment="1" applyProtection="1">
      <alignment/>
      <protection hidden="1"/>
    </xf>
    <xf numFmtId="0" fontId="16" fillId="33" borderId="35" xfId="0" applyFont="1" applyFill="1" applyBorder="1" applyAlignment="1" applyProtection="1">
      <alignment/>
      <protection hidden="1"/>
    </xf>
    <xf numFmtId="0" fontId="16" fillId="33" borderId="32" xfId="0" applyFont="1" applyFill="1" applyBorder="1" applyAlignment="1" applyProtection="1">
      <alignment/>
      <protection hidden="1"/>
    </xf>
    <xf numFmtId="0" fontId="16" fillId="33" borderId="28" xfId="0" applyFont="1" applyFill="1" applyBorder="1" applyAlignment="1" applyProtection="1">
      <alignment/>
      <protection hidden="1"/>
    </xf>
    <xf numFmtId="0" fontId="21" fillId="33" borderId="35" xfId="0" applyFont="1" applyFill="1" applyBorder="1" applyAlignment="1" applyProtection="1">
      <alignment horizontal="center"/>
      <protection hidden="1"/>
    </xf>
    <xf numFmtId="0" fontId="20" fillId="48" borderId="10" xfId="0" applyFont="1" applyFill="1" applyBorder="1" applyAlignment="1" applyProtection="1">
      <alignment horizontal="center"/>
      <protection hidden="1"/>
    </xf>
    <xf numFmtId="0" fontId="20" fillId="49" borderId="10" xfId="0" applyFont="1" applyFill="1" applyBorder="1" applyAlignment="1" applyProtection="1">
      <alignment horizontal="center"/>
      <protection hidden="1"/>
    </xf>
    <xf numFmtId="0" fontId="20" fillId="38" borderId="10" xfId="0" applyFont="1" applyFill="1" applyBorder="1" applyAlignment="1" applyProtection="1">
      <alignment horizontal="center"/>
      <protection hidden="1"/>
    </xf>
    <xf numFmtId="0" fontId="20" fillId="47" borderId="10" xfId="0" applyFont="1" applyFill="1" applyBorder="1" applyAlignment="1" applyProtection="1">
      <alignment horizontal="left"/>
      <protection hidden="1"/>
    </xf>
    <xf numFmtId="0" fontId="20" fillId="42" borderId="35" xfId="0" applyFont="1" applyFill="1" applyBorder="1" applyAlignment="1" applyProtection="1">
      <alignment/>
      <protection hidden="1"/>
    </xf>
    <xf numFmtId="0" fontId="20" fillId="42" borderId="32" xfId="0" applyFont="1" applyFill="1" applyBorder="1" applyAlignment="1" applyProtection="1">
      <alignment/>
      <protection hidden="1"/>
    </xf>
    <xf numFmtId="0" fontId="20" fillId="42" borderId="28" xfId="0" applyFont="1" applyFill="1" applyBorder="1" applyAlignment="1" applyProtection="1">
      <alignment/>
      <protection hidden="1"/>
    </xf>
    <xf numFmtId="0" fontId="3" fillId="42" borderId="32" xfId="0" applyFont="1" applyFill="1" applyBorder="1" applyAlignment="1" applyProtection="1">
      <alignment horizontal="left" vertical="center"/>
      <protection hidden="1"/>
    </xf>
    <xf numFmtId="0" fontId="3" fillId="42" borderId="28" xfId="0" applyFont="1" applyFill="1" applyBorder="1" applyAlignment="1" applyProtection="1">
      <alignment horizontal="left" vertical="center"/>
      <protection hidden="1"/>
    </xf>
    <xf numFmtId="0" fontId="3" fillId="42" borderId="32" xfId="0" applyFont="1" applyFill="1" applyBorder="1" applyAlignment="1" applyProtection="1">
      <alignment wrapText="1"/>
      <protection hidden="1"/>
    </xf>
    <xf numFmtId="0" fontId="3" fillId="42" borderId="28" xfId="0" applyFont="1" applyFill="1" applyBorder="1" applyAlignment="1" applyProtection="1">
      <alignment wrapText="1"/>
      <protection hidden="1"/>
    </xf>
    <xf numFmtId="0" fontId="3" fillId="47" borderId="53" xfId="0" applyFont="1" applyFill="1" applyBorder="1" applyAlignment="1" applyProtection="1">
      <alignment/>
      <protection hidden="1"/>
    </xf>
    <xf numFmtId="0" fontId="18" fillId="41" borderId="54" xfId="0" applyFont="1" applyFill="1" applyBorder="1" applyAlignment="1" applyProtection="1">
      <alignment horizontal="center" vertical="center"/>
      <protection hidden="1"/>
    </xf>
    <xf numFmtId="0" fontId="19" fillId="41" borderId="55" xfId="0" applyFont="1" applyFill="1" applyBorder="1" applyAlignment="1" applyProtection="1">
      <alignment horizontal="center" vertical="center" wrapText="1"/>
      <protection hidden="1"/>
    </xf>
    <xf numFmtId="0" fontId="19" fillId="41" borderId="56" xfId="0" applyFont="1" applyFill="1" applyBorder="1" applyAlignment="1" applyProtection="1">
      <alignment horizontal="center" vertical="center" wrapText="1"/>
      <protection hidden="1"/>
    </xf>
    <xf numFmtId="0" fontId="19" fillId="37" borderId="56" xfId="0" applyFont="1" applyFill="1" applyBorder="1" applyAlignment="1" applyProtection="1">
      <alignment horizontal="center" vertical="center" wrapText="1"/>
      <protection hidden="1"/>
    </xf>
    <xf numFmtId="0" fontId="19" fillId="44" borderId="57" xfId="0" applyFont="1" applyFill="1" applyBorder="1" applyAlignment="1" applyProtection="1">
      <alignment horizontal="center" vertical="center" wrapText="1"/>
      <protection hidden="1"/>
    </xf>
    <xf numFmtId="0" fontId="18" fillId="44" borderId="54" xfId="0" applyFont="1" applyFill="1" applyBorder="1" applyAlignment="1" applyProtection="1">
      <alignment horizontal="center" vertical="center" wrapText="1"/>
      <protection hidden="1"/>
    </xf>
    <xf numFmtId="0" fontId="18" fillId="41" borderId="49" xfId="0" applyFont="1" applyFill="1" applyBorder="1" applyAlignment="1" applyProtection="1">
      <alignment horizontal="center"/>
      <protection hidden="1"/>
    </xf>
    <xf numFmtId="0" fontId="19" fillId="41" borderId="58" xfId="0" applyFont="1" applyFill="1" applyBorder="1" applyAlignment="1" applyProtection="1">
      <alignment horizontal="center" vertical="center" wrapText="1"/>
      <protection hidden="1"/>
    </xf>
    <xf numFmtId="0" fontId="19" fillId="41" borderId="59" xfId="0" applyFont="1" applyFill="1" applyBorder="1" applyAlignment="1" applyProtection="1">
      <alignment horizontal="center" vertical="center" wrapText="1"/>
      <protection hidden="1"/>
    </xf>
    <xf numFmtId="0" fontId="19" fillId="37" borderId="59" xfId="0" applyFont="1" applyFill="1" applyBorder="1" applyAlignment="1" applyProtection="1">
      <alignment horizontal="center" vertical="center" wrapText="1"/>
      <protection hidden="1"/>
    </xf>
    <xf numFmtId="0" fontId="19" fillId="44" borderId="60" xfId="0" applyFont="1" applyFill="1" applyBorder="1" applyAlignment="1" applyProtection="1">
      <alignment horizontal="center" vertical="center" wrapText="1"/>
      <protection hidden="1"/>
    </xf>
    <xf numFmtId="0" fontId="19" fillId="44" borderId="59" xfId="0" applyFont="1" applyFill="1" applyBorder="1" applyAlignment="1" applyProtection="1">
      <alignment horizontal="center" vertical="center" wrapText="1"/>
      <protection hidden="1"/>
    </xf>
    <xf numFmtId="0" fontId="18" fillId="44" borderId="49" xfId="0" applyFont="1" applyFill="1" applyBorder="1" applyAlignment="1" applyProtection="1">
      <alignment horizontal="center" wrapText="1"/>
      <protection hidden="1"/>
    </xf>
    <xf numFmtId="0" fontId="19" fillId="37" borderId="49" xfId="0" applyFont="1" applyFill="1" applyBorder="1" applyAlignment="1" applyProtection="1">
      <alignment horizontal="center" vertical="center" wrapText="1"/>
      <protection hidden="1"/>
    </xf>
    <xf numFmtId="0" fontId="19" fillId="44" borderId="56" xfId="0" applyFont="1" applyFill="1" applyBorder="1" applyAlignment="1" applyProtection="1">
      <alignment horizontal="center" vertical="center" wrapText="1"/>
      <protection hidden="1"/>
    </xf>
    <xf numFmtId="0" fontId="18" fillId="41" borderId="48" xfId="0" applyFont="1" applyFill="1" applyBorder="1" applyAlignment="1" applyProtection="1">
      <alignment horizontal="center"/>
      <protection hidden="1"/>
    </xf>
    <xf numFmtId="0" fontId="18" fillId="44" borderId="48" xfId="0" applyFont="1" applyFill="1" applyBorder="1" applyAlignment="1" applyProtection="1">
      <alignment horizontal="center" wrapText="1"/>
      <protection hidden="1"/>
    </xf>
    <xf numFmtId="186" fontId="3" fillId="43" borderId="13" xfId="0" applyNumberFormat="1" applyFont="1" applyFill="1" applyBorder="1" applyAlignment="1" applyProtection="1">
      <alignment horizontal="center" vertical="center"/>
      <protection hidden="1"/>
    </xf>
    <xf numFmtId="0" fontId="3" fillId="43" borderId="61" xfId="0" applyFont="1" applyFill="1" applyBorder="1" applyAlignment="1" applyProtection="1">
      <alignment horizontal="center" vertical="center"/>
      <protection hidden="1"/>
    </xf>
    <xf numFmtId="187" fontId="3" fillId="37" borderId="13" xfId="0" applyNumberFormat="1" applyFont="1" applyFill="1" applyBorder="1" applyAlignment="1" applyProtection="1">
      <alignment horizontal="center" vertical="center"/>
      <protection hidden="1"/>
    </xf>
    <xf numFmtId="186" fontId="3" fillId="44" borderId="11" xfId="0" applyNumberFormat="1" applyFont="1" applyFill="1" applyBorder="1" applyAlignment="1" applyProtection="1">
      <alignment horizontal="center" vertical="center"/>
      <protection hidden="1"/>
    </xf>
    <xf numFmtId="186" fontId="3" fillId="34" borderId="26" xfId="0" applyNumberFormat="1" applyFont="1" applyFill="1" applyBorder="1" applyAlignment="1" applyProtection="1">
      <alignment horizontal="center" vertical="center"/>
      <protection hidden="1"/>
    </xf>
    <xf numFmtId="186" fontId="3" fillId="34" borderId="46" xfId="0" applyNumberFormat="1" applyFont="1" applyFill="1" applyBorder="1" applyAlignment="1" applyProtection="1">
      <alignment horizontal="center" vertical="center"/>
      <protection hidden="1"/>
    </xf>
    <xf numFmtId="186" fontId="3" fillId="34" borderId="62" xfId="0" applyNumberFormat="1" applyFont="1" applyFill="1" applyBorder="1" applyAlignment="1" applyProtection="1">
      <alignment horizontal="center" vertical="center"/>
      <protection hidden="1"/>
    </xf>
    <xf numFmtId="186" fontId="3" fillId="34" borderId="23" xfId="0" applyNumberFormat="1" applyFont="1" applyFill="1" applyBorder="1" applyAlignment="1" applyProtection="1">
      <alignment horizontal="center" vertical="center"/>
      <protection hidden="1"/>
    </xf>
    <xf numFmtId="187" fontId="3" fillId="37" borderId="19" xfId="0" applyNumberFormat="1" applyFont="1" applyFill="1" applyBorder="1" applyAlignment="1" applyProtection="1">
      <alignment horizontal="center" vertical="center"/>
      <protection hidden="1"/>
    </xf>
    <xf numFmtId="0" fontId="3" fillId="44" borderId="21" xfId="0" applyFont="1" applyFill="1" applyBorder="1" applyAlignment="1" applyProtection="1">
      <alignment horizontal="center" vertical="center"/>
      <protection hidden="1"/>
    </xf>
    <xf numFmtId="0" fontId="3" fillId="44" borderId="22" xfId="0" applyFont="1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3" fillId="34" borderId="63" xfId="0" applyFont="1" applyFill="1" applyBorder="1" applyAlignment="1" applyProtection="1">
      <alignment horizontal="center" vertical="center"/>
      <protection hidden="1"/>
    </xf>
    <xf numFmtId="186" fontId="3" fillId="34" borderId="63" xfId="0" applyNumberFormat="1" applyFont="1" applyFill="1" applyBorder="1" applyAlignment="1" applyProtection="1">
      <alignment horizontal="center" vertical="center"/>
      <protection hidden="1"/>
    </xf>
    <xf numFmtId="186" fontId="3" fillId="44" borderId="13" xfId="0" applyNumberFormat="1" applyFont="1" applyFill="1" applyBorder="1" applyAlignment="1" applyProtection="1">
      <alignment horizontal="center" vertical="center"/>
      <protection hidden="1"/>
    </xf>
    <xf numFmtId="187" fontId="3" fillId="34" borderId="17" xfId="0" applyNumberFormat="1" applyFont="1" applyFill="1" applyBorder="1" applyAlignment="1" applyProtection="1">
      <alignment horizontal="center" vertical="center"/>
      <protection hidden="1"/>
    </xf>
    <xf numFmtId="187" fontId="3" fillId="34" borderId="18" xfId="0" applyNumberFormat="1" applyFont="1" applyFill="1" applyBorder="1" applyAlignment="1" applyProtection="1">
      <alignment horizontal="center" vertical="center"/>
      <protection hidden="1"/>
    </xf>
    <xf numFmtId="187" fontId="3" fillId="34" borderId="61" xfId="0" applyNumberFormat="1" applyFont="1" applyFill="1" applyBorder="1" applyAlignment="1" applyProtection="1">
      <alignment horizontal="center" vertical="center"/>
      <protection hidden="1"/>
    </xf>
    <xf numFmtId="187" fontId="3" fillId="34" borderId="16" xfId="0" applyNumberFormat="1" applyFont="1" applyFill="1" applyBorder="1" applyAlignment="1" applyProtection="1">
      <alignment horizontal="center" vertical="center"/>
      <protection hidden="1"/>
    </xf>
    <xf numFmtId="187" fontId="3" fillId="44" borderId="13" xfId="0" applyNumberFormat="1" applyFont="1" applyFill="1" applyBorder="1" applyAlignment="1" applyProtection="1">
      <alignment horizontal="center" vertical="center"/>
      <protection hidden="1"/>
    </xf>
    <xf numFmtId="1" fontId="3" fillId="34" borderId="13" xfId="0" applyNumberFormat="1" applyFont="1" applyFill="1" applyBorder="1" applyAlignment="1" applyProtection="1">
      <alignment horizontal="center" vertical="center"/>
      <protection hidden="1"/>
    </xf>
    <xf numFmtId="1" fontId="3" fillId="34" borderId="62" xfId="0" applyNumberFormat="1" applyFont="1" applyFill="1" applyBorder="1" applyAlignment="1" applyProtection="1">
      <alignment horizontal="center" vertical="center"/>
      <protection hidden="1"/>
    </xf>
    <xf numFmtId="1" fontId="3" fillId="34" borderId="46" xfId="0" applyNumberFormat="1" applyFont="1" applyFill="1" applyBorder="1" applyAlignment="1" applyProtection="1">
      <alignment horizontal="center" vertical="center"/>
      <protection hidden="1"/>
    </xf>
    <xf numFmtId="1" fontId="3" fillId="37" borderId="11" xfId="0" applyNumberFormat="1" applyFont="1" applyFill="1" applyBorder="1" applyAlignment="1" applyProtection="1">
      <alignment horizontal="center" vertical="center"/>
      <protection hidden="1"/>
    </xf>
    <xf numFmtId="0" fontId="3" fillId="43" borderId="35" xfId="0" applyFont="1" applyFill="1" applyBorder="1" applyAlignment="1" applyProtection="1">
      <alignment horizontal="center" vertical="center"/>
      <protection hidden="1"/>
    </xf>
    <xf numFmtId="0" fontId="3" fillId="44" borderId="35" xfId="0" applyFont="1" applyFill="1" applyBorder="1" applyAlignment="1" applyProtection="1">
      <alignment horizontal="center" vertical="center"/>
      <protection hidden="1"/>
    </xf>
    <xf numFmtId="186" fontId="3" fillId="34" borderId="31" xfId="0" applyNumberFormat="1" applyFont="1" applyFill="1" applyBorder="1" applyAlignment="1" applyProtection="1">
      <alignment horizontal="center" vertical="center"/>
      <protection hidden="1"/>
    </xf>
    <xf numFmtId="186" fontId="3" fillId="34" borderId="28" xfId="0" applyNumberFormat="1" applyFont="1" applyFill="1" applyBorder="1" applyAlignment="1" applyProtection="1">
      <alignment horizontal="center" vertical="center"/>
      <protection hidden="1"/>
    </xf>
    <xf numFmtId="186" fontId="3" fillId="34" borderId="35" xfId="0" applyNumberFormat="1" applyFont="1" applyFill="1" applyBorder="1" applyAlignment="1" applyProtection="1">
      <alignment horizontal="center" vertical="center"/>
      <protection hidden="1"/>
    </xf>
    <xf numFmtId="186" fontId="3" fillId="34" borderId="30" xfId="0" applyNumberFormat="1" applyFont="1" applyFill="1" applyBorder="1" applyAlignment="1" applyProtection="1">
      <alignment horizontal="center" vertical="center"/>
      <protection hidden="1"/>
    </xf>
    <xf numFmtId="0" fontId="3" fillId="44" borderId="64" xfId="0" applyFont="1" applyFill="1" applyBorder="1" applyAlignment="1" applyProtection="1">
      <alignment horizontal="center" vertical="center"/>
      <protection hidden="1"/>
    </xf>
    <xf numFmtId="0" fontId="3" fillId="44" borderId="36" xfId="0" applyFont="1" applyFill="1" applyBorder="1" applyAlignment="1" applyProtection="1">
      <alignment horizontal="center" vertical="center"/>
      <protection hidden="1"/>
    </xf>
    <xf numFmtId="0" fontId="3" fillId="34" borderId="29" xfId="0" applyFont="1" applyFill="1" applyBorder="1" applyAlignment="1" applyProtection="1">
      <alignment horizontal="center" vertical="center"/>
      <protection hidden="1"/>
    </xf>
    <xf numFmtId="0" fontId="3" fillId="34" borderId="65" xfId="0" applyFont="1" applyFill="1" applyBorder="1" applyAlignment="1" applyProtection="1">
      <alignment horizontal="center" vertical="center"/>
      <protection hidden="1"/>
    </xf>
    <xf numFmtId="186" fontId="3" fillId="44" borderId="28" xfId="0" applyNumberFormat="1" applyFont="1" applyFill="1" applyBorder="1" applyAlignment="1" applyProtection="1">
      <alignment horizontal="center" vertical="center"/>
      <protection hidden="1"/>
    </xf>
    <xf numFmtId="187" fontId="3" fillId="34" borderId="31" xfId="0" applyNumberFormat="1" applyFont="1" applyFill="1" applyBorder="1" applyAlignment="1" applyProtection="1">
      <alignment horizontal="center" vertical="center"/>
      <protection hidden="1"/>
    </xf>
    <xf numFmtId="187" fontId="3" fillId="34" borderId="28" xfId="0" applyNumberFormat="1" applyFont="1" applyFill="1" applyBorder="1" applyAlignment="1" applyProtection="1">
      <alignment horizontal="center" vertical="center"/>
      <protection hidden="1"/>
    </xf>
    <xf numFmtId="187" fontId="3" fillId="34" borderId="35" xfId="0" applyNumberFormat="1" applyFont="1" applyFill="1" applyBorder="1" applyAlignment="1" applyProtection="1">
      <alignment horizontal="center" vertical="center"/>
      <protection hidden="1"/>
    </xf>
    <xf numFmtId="187" fontId="3" fillId="34" borderId="30" xfId="0" applyNumberFormat="1" applyFont="1" applyFill="1" applyBorder="1" applyAlignment="1" applyProtection="1">
      <alignment horizontal="center" vertical="center"/>
      <protection hidden="1"/>
    </xf>
    <xf numFmtId="1" fontId="3" fillId="34" borderId="28" xfId="0" applyNumberFormat="1" applyFont="1" applyFill="1" applyBorder="1" applyAlignment="1" applyProtection="1">
      <alignment horizontal="center" vertical="center"/>
      <protection hidden="1"/>
    </xf>
    <xf numFmtId="1" fontId="3" fillId="34" borderId="35" xfId="0" applyNumberFormat="1" applyFont="1" applyFill="1" applyBorder="1" applyAlignment="1" applyProtection="1">
      <alignment horizontal="center" vertical="center"/>
      <protection hidden="1"/>
    </xf>
    <xf numFmtId="0" fontId="3" fillId="43" borderId="45" xfId="0" applyFont="1" applyFill="1" applyBorder="1" applyAlignment="1" applyProtection="1">
      <alignment horizontal="center" vertical="center"/>
      <protection hidden="1"/>
    </xf>
    <xf numFmtId="0" fontId="3" fillId="44" borderId="66" xfId="0" applyFont="1" applyFill="1" applyBorder="1" applyAlignment="1" applyProtection="1">
      <alignment horizontal="center" vertical="center"/>
      <protection hidden="1"/>
    </xf>
    <xf numFmtId="186" fontId="3" fillId="34" borderId="39" xfId="0" applyNumberFormat="1" applyFont="1" applyFill="1" applyBorder="1" applyAlignment="1" applyProtection="1">
      <alignment horizontal="center" vertical="center"/>
      <protection hidden="1"/>
    </xf>
    <xf numFmtId="186" fontId="3" fillId="34" borderId="40" xfId="0" applyNumberFormat="1" applyFont="1" applyFill="1" applyBorder="1" applyAlignment="1" applyProtection="1">
      <alignment horizontal="center" vertical="center"/>
      <protection hidden="1"/>
    </xf>
    <xf numFmtId="186" fontId="3" fillId="34" borderId="45" xfId="0" applyNumberFormat="1" applyFont="1" applyFill="1" applyBorder="1" applyAlignment="1" applyProtection="1">
      <alignment horizontal="center" vertical="center"/>
      <protection hidden="1"/>
    </xf>
    <xf numFmtId="186" fontId="3" fillId="34" borderId="44" xfId="0" applyNumberFormat="1" applyFont="1" applyFill="1" applyBorder="1" applyAlignment="1" applyProtection="1">
      <alignment horizontal="center" vertical="center"/>
      <protection hidden="1"/>
    </xf>
    <xf numFmtId="0" fontId="3" fillId="44" borderId="67" xfId="0" applyFont="1" applyFill="1" applyBorder="1" applyAlignment="1" applyProtection="1">
      <alignment horizontal="center" vertical="center"/>
      <protection hidden="1"/>
    </xf>
    <xf numFmtId="0" fontId="3" fillId="34" borderId="68" xfId="0" applyFont="1" applyFill="1" applyBorder="1" applyAlignment="1" applyProtection="1">
      <alignment horizontal="center" vertical="center"/>
      <protection hidden="1"/>
    </xf>
    <xf numFmtId="0" fontId="3" fillId="34" borderId="69" xfId="0" applyFont="1" applyFill="1" applyBorder="1" applyAlignment="1" applyProtection="1">
      <alignment horizontal="center" vertical="center"/>
      <protection hidden="1"/>
    </xf>
    <xf numFmtId="186" fontId="3" fillId="44" borderId="40" xfId="0" applyNumberFormat="1" applyFont="1" applyFill="1" applyBorder="1" applyAlignment="1" applyProtection="1">
      <alignment horizontal="center" vertical="center"/>
      <protection hidden="1"/>
    </xf>
    <xf numFmtId="0" fontId="3" fillId="44" borderId="45" xfId="0" applyFont="1" applyFill="1" applyBorder="1" applyAlignment="1" applyProtection="1">
      <alignment horizontal="center" vertical="center"/>
      <protection hidden="1"/>
    </xf>
    <xf numFmtId="187" fontId="3" fillId="34" borderId="39" xfId="0" applyNumberFormat="1" applyFont="1" applyFill="1" applyBorder="1" applyAlignment="1" applyProtection="1">
      <alignment horizontal="center" vertical="center"/>
      <protection hidden="1"/>
    </xf>
    <xf numFmtId="187" fontId="3" fillId="34" borderId="40" xfId="0" applyNumberFormat="1" applyFont="1" applyFill="1" applyBorder="1" applyAlignment="1" applyProtection="1">
      <alignment horizontal="center" vertical="center"/>
      <protection hidden="1"/>
    </xf>
    <xf numFmtId="187" fontId="3" fillId="34" borderId="45" xfId="0" applyNumberFormat="1" applyFont="1" applyFill="1" applyBorder="1" applyAlignment="1" applyProtection="1">
      <alignment horizontal="center" vertical="center"/>
      <protection hidden="1"/>
    </xf>
    <xf numFmtId="187" fontId="3" fillId="34" borderId="44" xfId="0" applyNumberFormat="1" applyFont="1" applyFill="1" applyBorder="1" applyAlignment="1" applyProtection="1">
      <alignment horizontal="center" vertical="center"/>
      <protection hidden="1"/>
    </xf>
    <xf numFmtId="1" fontId="3" fillId="34" borderId="40" xfId="0" applyNumberFormat="1" applyFont="1" applyFill="1" applyBorder="1" applyAlignment="1" applyProtection="1">
      <alignment horizontal="center" vertical="center"/>
      <protection hidden="1"/>
    </xf>
    <xf numFmtId="1" fontId="3" fillId="34" borderId="45" xfId="0" applyNumberFormat="1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left"/>
      <protection hidden="1"/>
    </xf>
    <xf numFmtId="0" fontId="0" fillId="48" borderId="0" xfId="0" applyFill="1" applyAlignment="1" applyProtection="1">
      <alignment/>
      <protection hidden="1"/>
    </xf>
    <xf numFmtId="0" fontId="3" fillId="48" borderId="0" xfId="0" applyFont="1" applyFill="1" applyAlignment="1" applyProtection="1">
      <alignment/>
      <protection hidden="1"/>
    </xf>
    <xf numFmtId="0" fontId="6" fillId="42" borderId="11" xfId="0" applyFont="1" applyFill="1" applyBorder="1" applyAlignment="1" applyProtection="1">
      <alignment horizontal="center"/>
      <protection hidden="1"/>
    </xf>
    <xf numFmtId="0" fontId="0" fillId="41" borderId="10" xfId="0" applyFill="1" applyBorder="1" applyAlignment="1" applyProtection="1">
      <alignment horizontal="center"/>
      <protection hidden="1"/>
    </xf>
    <xf numFmtId="0" fontId="11" fillId="48" borderId="1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6" fillId="42" borderId="10" xfId="0" applyFont="1" applyFill="1" applyBorder="1" applyAlignment="1" applyProtection="1">
      <alignment horizontal="center"/>
      <protection hidden="1"/>
    </xf>
    <xf numFmtId="0" fontId="11" fillId="48" borderId="28" xfId="0" applyFont="1" applyFill="1" applyBorder="1" applyAlignment="1" applyProtection="1">
      <alignment/>
      <protection hidden="1"/>
    </xf>
    <xf numFmtId="0" fontId="3" fillId="48" borderId="10" xfId="0" applyFont="1" applyFill="1" applyBorder="1" applyAlignment="1" applyProtection="1">
      <alignment/>
      <protection hidden="1"/>
    </xf>
    <xf numFmtId="0" fontId="3" fillId="48" borderId="28" xfId="0" applyFont="1" applyFill="1" applyBorder="1" applyAlignment="1" applyProtection="1">
      <alignment/>
      <protection hidden="1"/>
    </xf>
    <xf numFmtId="0" fontId="3" fillId="37" borderId="0" xfId="0" applyFont="1" applyFill="1" applyAlignment="1" applyProtection="1">
      <alignment/>
      <protection hidden="1"/>
    </xf>
    <xf numFmtId="0" fontId="12" fillId="37" borderId="19" xfId="0" applyFont="1" applyFill="1" applyBorder="1" applyAlignment="1" applyProtection="1">
      <alignment horizontal="center" vertical="center" wrapText="1"/>
      <protection hidden="1"/>
    </xf>
    <xf numFmtId="0" fontId="12" fillId="37" borderId="0" xfId="0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Alignment="1" applyProtection="1">
      <alignment/>
      <protection hidden="1"/>
    </xf>
    <xf numFmtId="0" fontId="6" fillId="50" borderId="10" xfId="0" applyFont="1" applyFill="1" applyBorder="1" applyAlignment="1" applyProtection="1">
      <alignment horizontal="center"/>
      <protection hidden="1"/>
    </xf>
    <xf numFmtId="0" fontId="6" fillId="50" borderId="11" xfId="0" applyFont="1" applyFill="1" applyBorder="1" applyAlignment="1" applyProtection="1">
      <alignment horizontal="center"/>
      <protection hidden="1"/>
    </xf>
    <xf numFmtId="0" fontId="0" fillId="41" borderId="11" xfId="0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7" fillId="47" borderId="19" xfId="0" applyFont="1" applyFill="1" applyBorder="1" applyAlignment="1" applyProtection="1">
      <alignment horizontal="center" vertical="center"/>
      <protection hidden="1"/>
    </xf>
    <xf numFmtId="0" fontId="17" fillId="47" borderId="0" xfId="0" applyFont="1" applyFill="1" applyBorder="1" applyAlignment="1" applyProtection="1">
      <alignment horizontal="center" vertical="center"/>
      <protection hidden="1"/>
    </xf>
    <xf numFmtId="0" fontId="19" fillId="42" borderId="70" xfId="0" applyFont="1" applyFill="1" applyBorder="1" applyAlignment="1" applyProtection="1">
      <alignment horizontal="center" vertical="center"/>
      <protection hidden="1"/>
    </xf>
    <xf numFmtId="0" fontId="19" fillId="42" borderId="71" xfId="0" applyFont="1" applyFill="1" applyBorder="1" applyAlignment="1" applyProtection="1">
      <alignment horizontal="center" vertical="center"/>
      <protection hidden="1"/>
    </xf>
    <xf numFmtId="0" fontId="19" fillId="43" borderId="72" xfId="0" applyFont="1" applyFill="1" applyBorder="1" applyAlignment="1" applyProtection="1">
      <alignment horizontal="center" vertical="center"/>
      <protection hidden="1"/>
    </xf>
    <xf numFmtId="0" fontId="19" fillId="43" borderId="70" xfId="0" applyFont="1" applyFill="1" applyBorder="1" applyAlignment="1" applyProtection="1">
      <alignment horizontal="center" vertical="center"/>
      <protection hidden="1"/>
    </xf>
    <xf numFmtId="0" fontId="16" fillId="33" borderId="10" xfId="0" applyFont="1" applyFill="1" applyBorder="1" applyAlignment="1" applyProtection="1">
      <alignment horizontal="center"/>
      <protection hidden="1"/>
    </xf>
    <xf numFmtId="0" fontId="16" fillId="47" borderId="19" xfId="0" applyFont="1" applyFill="1" applyBorder="1" applyAlignment="1" applyProtection="1">
      <alignment horizontal="center"/>
      <protection hidden="1"/>
    </xf>
    <xf numFmtId="0" fontId="19" fillId="43" borderId="73" xfId="0" applyFont="1" applyFill="1" applyBorder="1" applyAlignment="1" applyProtection="1">
      <alignment horizontal="center" vertical="center"/>
      <protection hidden="1"/>
    </xf>
    <xf numFmtId="0" fontId="19" fillId="43" borderId="74" xfId="0" applyFont="1" applyFill="1" applyBorder="1" applyAlignment="1" applyProtection="1">
      <alignment horizontal="center" vertical="center"/>
      <protection hidden="1"/>
    </xf>
    <xf numFmtId="0" fontId="19" fillId="42" borderId="74" xfId="0" applyFont="1" applyFill="1" applyBorder="1" applyAlignment="1" applyProtection="1">
      <alignment horizontal="center" vertical="center"/>
      <protection hidden="1"/>
    </xf>
    <xf numFmtId="0" fontId="19" fillId="42" borderId="75" xfId="0" applyFont="1" applyFill="1" applyBorder="1" applyAlignment="1" applyProtection="1">
      <alignment horizontal="center" vertical="center"/>
      <protection hidden="1"/>
    </xf>
    <xf numFmtId="0" fontId="19" fillId="42" borderId="73" xfId="0" applyFont="1" applyFill="1" applyBorder="1" applyAlignment="1" applyProtection="1">
      <alignment horizontal="center" vertical="center"/>
      <protection hidden="1"/>
    </xf>
    <xf numFmtId="0" fontId="19" fillId="42" borderId="72" xfId="0" applyFont="1" applyFill="1" applyBorder="1" applyAlignment="1" applyProtection="1">
      <alignment horizontal="center" vertical="center"/>
      <protection hidden="1"/>
    </xf>
    <xf numFmtId="0" fontId="5" fillId="42" borderId="76" xfId="0" applyFont="1" applyFill="1" applyBorder="1" applyAlignment="1" applyProtection="1">
      <alignment horizontal="center" textRotation="90" wrapText="1"/>
      <protection hidden="1"/>
    </xf>
    <xf numFmtId="0" fontId="5" fillId="42" borderId="77" xfId="0" applyFont="1" applyFill="1" applyBorder="1" applyAlignment="1" applyProtection="1">
      <alignment horizontal="center" textRotation="90" wrapText="1"/>
      <protection hidden="1"/>
    </xf>
    <xf numFmtId="0" fontId="2" fillId="44" borderId="78" xfId="0" applyFont="1" applyFill="1" applyBorder="1" applyAlignment="1" applyProtection="1">
      <alignment horizontal="center" vertical="center"/>
      <protection hidden="1"/>
    </xf>
    <xf numFmtId="0" fontId="2" fillId="44" borderId="67" xfId="0" applyFont="1" applyFill="1" applyBorder="1" applyAlignment="1" applyProtection="1">
      <alignment horizontal="center" vertical="center"/>
      <protection hidden="1"/>
    </xf>
    <xf numFmtId="0" fontId="15" fillId="33" borderId="79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37" borderId="76" xfId="0" applyFont="1" applyFill="1" applyBorder="1" applyAlignment="1" applyProtection="1">
      <alignment horizontal="center" textRotation="90"/>
      <protection hidden="1"/>
    </xf>
    <xf numFmtId="0" fontId="5" fillId="37" borderId="77" xfId="0" applyFont="1" applyFill="1" applyBorder="1" applyAlignment="1" applyProtection="1">
      <alignment horizontal="center" textRotation="90"/>
      <protection hidden="1"/>
    </xf>
    <xf numFmtId="0" fontId="10" fillId="48" borderId="14" xfId="0" applyFont="1" applyFill="1" applyBorder="1" applyAlignment="1" applyProtection="1">
      <alignment horizontal="center" vertical="center"/>
      <protection hidden="1"/>
    </xf>
    <xf numFmtId="0" fontId="10" fillId="48" borderId="19" xfId="0" applyFont="1" applyFill="1" applyBorder="1" applyAlignment="1" applyProtection="1">
      <alignment horizontal="center" vertical="center"/>
      <protection hidden="1"/>
    </xf>
    <xf numFmtId="0" fontId="5" fillId="37" borderId="60" xfId="0" applyFont="1" applyFill="1" applyBorder="1" applyAlignment="1" applyProtection="1">
      <alignment horizontal="center" textRotation="90"/>
      <protection hidden="1"/>
    </xf>
    <xf numFmtId="0" fontId="5" fillId="33" borderId="60" xfId="0" applyFont="1" applyFill="1" applyBorder="1" applyAlignment="1" applyProtection="1">
      <alignment horizontal="center" textRotation="90"/>
      <protection hidden="1"/>
    </xf>
    <xf numFmtId="0" fontId="5" fillId="33" borderId="77" xfId="0" applyFont="1" applyFill="1" applyBorder="1" applyAlignment="1" applyProtection="1">
      <alignment horizontal="center" textRotation="90"/>
      <protection hidden="1"/>
    </xf>
    <xf numFmtId="0" fontId="5" fillId="38" borderId="60" xfId="0" applyFont="1" applyFill="1" applyBorder="1" applyAlignment="1" applyProtection="1">
      <alignment horizontal="center" textRotation="90"/>
      <protection hidden="1"/>
    </xf>
    <xf numFmtId="0" fontId="5" fillId="38" borderId="77" xfId="0" applyFont="1" applyFill="1" applyBorder="1" applyAlignment="1" applyProtection="1">
      <alignment horizontal="center" textRotation="90"/>
      <protection hidden="1"/>
    </xf>
    <xf numFmtId="0" fontId="0" fillId="41" borderId="10" xfId="0" applyFill="1" applyBorder="1" applyAlignment="1" applyProtection="1">
      <alignment horizontal="center" textRotation="90"/>
      <protection hidden="1"/>
    </xf>
    <xf numFmtId="0" fontId="13" fillId="37" borderId="19" xfId="0" applyFont="1" applyFill="1" applyBorder="1" applyAlignment="1" applyProtection="1">
      <alignment horizontal="center" vertical="center" wrapText="1"/>
      <protection hidden="1"/>
    </xf>
    <xf numFmtId="0" fontId="5" fillId="43" borderId="76" xfId="0" applyFont="1" applyFill="1" applyBorder="1" applyAlignment="1" applyProtection="1">
      <alignment horizontal="center" textRotation="90" wrapText="1"/>
      <protection hidden="1"/>
    </xf>
    <xf numFmtId="0" fontId="5" fillId="43" borderId="77" xfId="0" applyFont="1" applyFill="1" applyBorder="1" applyAlignment="1" applyProtection="1">
      <alignment horizontal="center" textRotation="90" wrapText="1"/>
      <protection hidden="1"/>
    </xf>
    <xf numFmtId="0" fontId="5" fillId="37" borderId="10" xfId="0" applyFont="1" applyFill="1" applyBorder="1" applyAlignment="1" applyProtection="1">
      <alignment horizontal="center" textRotation="90"/>
      <protection hidden="1"/>
    </xf>
    <xf numFmtId="0" fontId="5" fillId="37" borderId="48" xfId="0" applyFont="1" applyFill="1" applyBorder="1" applyAlignment="1" applyProtection="1">
      <alignment horizontal="center" textRotation="90"/>
      <protection hidden="1"/>
    </xf>
    <xf numFmtId="0" fontId="0" fillId="41" borderId="48" xfId="0" applyFill="1" applyBorder="1" applyAlignment="1" applyProtection="1">
      <alignment horizontal="center" textRotation="90"/>
      <protection hidden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46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4" fillId="46" borderId="82" xfId="0" applyFont="1" applyFill="1" applyBorder="1" applyAlignment="1" applyProtection="1">
      <alignment horizontal="center" vertical="center"/>
      <protection hidden="1"/>
    </xf>
    <xf numFmtId="0" fontId="4" fillId="46" borderId="83" xfId="0" applyFont="1" applyFill="1" applyBorder="1" applyAlignment="1" applyProtection="1">
      <alignment horizontal="center" vertical="center"/>
      <protection hidden="1"/>
    </xf>
    <xf numFmtId="0" fontId="4" fillId="46" borderId="84" xfId="0" applyFont="1" applyFill="1" applyBorder="1" applyAlignment="1" applyProtection="1">
      <alignment horizontal="center" vertical="center"/>
      <protection hidden="1"/>
    </xf>
    <xf numFmtId="0" fontId="4" fillId="46" borderId="85" xfId="0" applyFont="1" applyFill="1" applyBorder="1" applyAlignment="1" applyProtection="1">
      <alignment horizontal="center" vertical="center"/>
      <protection hidden="1"/>
    </xf>
    <xf numFmtId="0" fontId="1" fillId="39" borderId="47" xfId="0" applyFont="1" applyFill="1" applyBorder="1" applyAlignment="1" applyProtection="1">
      <alignment horizontal="center" vertical="center" wrapText="1"/>
      <protection hidden="1"/>
    </xf>
    <xf numFmtId="0" fontId="1" fillId="39" borderId="48" xfId="0" applyFont="1" applyFill="1" applyBorder="1" applyAlignment="1" applyProtection="1">
      <alignment horizontal="center" vertical="center" wrapText="1"/>
      <protection hidden="1"/>
    </xf>
    <xf numFmtId="0" fontId="14" fillId="33" borderId="82" xfId="0" applyFont="1" applyFill="1" applyBorder="1" applyAlignment="1" applyProtection="1">
      <alignment horizontal="center" vertical="center" wrapText="1"/>
      <protection hidden="1"/>
    </xf>
    <xf numFmtId="0" fontId="14" fillId="33" borderId="84" xfId="0" applyFont="1" applyFill="1" applyBorder="1" applyAlignment="1" applyProtection="1">
      <alignment horizontal="center" vertical="center"/>
      <protection hidden="1"/>
    </xf>
    <xf numFmtId="0" fontId="1" fillId="34" borderId="47" xfId="0" applyFont="1" applyFill="1" applyBorder="1" applyAlignment="1" applyProtection="1">
      <alignment horizontal="center" vertical="center" wrapText="1"/>
      <protection hidden="1"/>
    </xf>
    <xf numFmtId="0" fontId="1" fillId="34" borderId="48" xfId="0" applyFont="1" applyFill="1" applyBorder="1" applyAlignment="1" applyProtection="1">
      <alignment horizontal="center" vertical="center" wrapText="1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2" fillId="33" borderId="82" xfId="0" applyFont="1" applyFill="1" applyBorder="1" applyAlignment="1" applyProtection="1">
      <alignment horizontal="center" vertical="center"/>
      <protection hidden="1"/>
    </xf>
    <xf numFmtId="0" fontId="2" fillId="33" borderId="84" xfId="0" applyFont="1" applyFill="1" applyBorder="1" applyAlignment="1" applyProtection="1">
      <alignment horizontal="center" vertical="center"/>
      <protection hidden="1"/>
    </xf>
    <xf numFmtId="0" fontId="1" fillId="43" borderId="47" xfId="0" applyFont="1" applyFill="1" applyBorder="1" applyAlignment="1" applyProtection="1">
      <alignment horizontal="center" vertical="center" wrapText="1"/>
      <protection hidden="1"/>
    </xf>
    <xf numFmtId="0" fontId="1" fillId="43" borderId="48" xfId="0" applyFont="1" applyFill="1" applyBorder="1" applyAlignment="1" applyProtection="1">
      <alignment horizontal="center" vertical="center" wrapText="1"/>
      <protection hidden="1"/>
    </xf>
    <xf numFmtId="0" fontId="0" fillId="33" borderId="79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1" fillId="43" borderId="10" xfId="0" applyFont="1" applyFill="1" applyBorder="1" applyAlignment="1" applyProtection="1">
      <alignment horizontal="center" vertical="center" wrapText="1"/>
      <protection hidden="1"/>
    </xf>
    <xf numFmtId="0" fontId="4" fillId="46" borderId="0" xfId="0" applyFont="1" applyFill="1" applyBorder="1" applyAlignment="1" applyProtection="1">
      <alignment horizontal="center" vertical="center"/>
      <protection hidden="1"/>
    </xf>
    <xf numFmtId="0" fontId="1" fillId="39" borderId="10" xfId="0" applyFont="1" applyFill="1" applyBorder="1" applyAlignment="1" applyProtection="1">
      <alignment horizontal="center" vertical="center" wrapText="1"/>
      <protection hidden="1"/>
    </xf>
    <xf numFmtId="0" fontId="1" fillId="39" borderId="80" xfId="0" applyFont="1" applyFill="1" applyBorder="1" applyAlignment="1" applyProtection="1">
      <alignment horizontal="center" vertical="center" wrapText="1"/>
      <protection hidden="1"/>
    </xf>
    <xf numFmtId="0" fontId="14" fillId="33" borderId="80" xfId="0" applyFont="1" applyFill="1" applyBorder="1" applyAlignment="1" applyProtection="1">
      <alignment horizontal="center" wrapText="1"/>
      <protection hidden="1"/>
    </xf>
    <xf numFmtId="0" fontId="14" fillId="33" borderId="77" xfId="0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8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85" xfId="0" applyFont="1" applyFill="1" applyBorder="1" applyAlignment="1" applyProtection="1">
      <alignment horizontal="center" vertical="center"/>
      <protection hidden="1"/>
    </xf>
    <xf numFmtId="0" fontId="1" fillId="34" borderId="77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6"/>
  <sheetViews>
    <sheetView zoomScalePageLayoutView="0" workbookViewId="0" topLeftCell="AM1">
      <selection activeCell="AM1" sqref="A1:IV16384"/>
    </sheetView>
  </sheetViews>
  <sheetFormatPr defaultColWidth="9.140625" defaultRowHeight="12.75"/>
  <cols>
    <col min="1" max="1" width="7.140625" style="91" bestFit="1" customWidth="1"/>
    <col min="2" max="2" width="21.57421875" style="91" bestFit="1" customWidth="1"/>
    <col min="3" max="3" width="2.7109375" style="91" customWidth="1"/>
    <col min="4" max="4" width="21.57421875" style="91" bestFit="1" customWidth="1"/>
    <col min="5" max="5" width="8.7109375" style="91" bestFit="1" customWidth="1"/>
    <col min="6" max="6" width="8.8515625" style="91" bestFit="1" customWidth="1"/>
    <col min="7" max="10" width="4.7109375" style="91" customWidth="1"/>
    <col min="11" max="12" width="9.140625" style="91" customWidth="1"/>
    <col min="13" max="13" width="21.140625" style="91" bestFit="1" customWidth="1"/>
    <col min="14" max="14" width="6.421875" style="91" customWidth="1"/>
    <col min="15" max="15" width="17.28125" style="91" bestFit="1" customWidth="1"/>
    <col min="16" max="17" width="9.140625" style="91" customWidth="1"/>
    <col min="18" max="21" width="4.7109375" style="91" customWidth="1"/>
    <col min="22" max="23" width="9.140625" style="91" customWidth="1"/>
    <col min="24" max="24" width="17.28125" style="91" bestFit="1" customWidth="1"/>
    <col min="25" max="25" width="9.140625" style="91" customWidth="1"/>
    <col min="26" max="26" width="15.57421875" style="91" bestFit="1" customWidth="1"/>
    <col min="27" max="28" width="9.140625" style="91" customWidth="1"/>
    <col min="29" max="32" width="4.7109375" style="91" customWidth="1"/>
    <col min="33" max="34" width="9.140625" style="91" customWidth="1"/>
    <col min="35" max="35" width="17.28125" style="91" bestFit="1" customWidth="1"/>
    <col min="36" max="36" width="9.140625" style="91" customWidth="1"/>
    <col min="37" max="37" width="15.421875" style="91" bestFit="1" customWidth="1"/>
    <col min="38" max="39" width="9.140625" style="91" customWidth="1"/>
    <col min="40" max="43" width="4.7109375" style="91" customWidth="1"/>
    <col min="44" max="44" width="9.140625" style="91" customWidth="1"/>
    <col min="45" max="45" width="8.7109375" style="91" bestFit="1" customWidth="1"/>
    <col min="46" max="46" width="17.28125" style="91" bestFit="1" customWidth="1"/>
    <col min="47" max="47" width="9.140625" style="91" customWidth="1"/>
    <col min="48" max="48" width="17.28125" style="91" bestFit="1" customWidth="1"/>
    <col min="49" max="50" width="9.140625" style="91" customWidth="1"/>
    <col min="51" max="54" width="4.7109375" style="91" customWidth="1"/>
    <col min="55" max="56" width="9.140625" style="91" customWidth="1"/>
    <col min="57" max="57" width="15.57421875" style="91" bestFit="1" customWidth="1"/>
    <col min="58" max="16384" width="9.140625" style="91" customWidth="1"/>
  </cols>
  <sheetData>
    <row r="1" spans="1:67" ht="20.25" thickBot="1">
      <c r="A1" s="267" t="s">
        <v>61</v>
      </c>
      <c r="B1" s="267"/>
      <c r="C1" s="125"/>
      <c r="D1" s="261" t="s">
        <v>62</v>
      </c>
      <c r="E1" s="261"/>
      <c r="F1" s="261"/>
      <c r="G1" s="261"/>
      <c r="H1" s="261"/>
      <c r="I1" s="261"/>
      <c r="J1" s="261"/>
      <c r="K1" s="261"/>
      <c r="L1" s="261"/>
      <c r="M1" s="261"/>
      <c r="N1" s="126"/>
      <c r="O1" s="261" t="s">
        <v>63</v>
      </c>
      <c r="P1" s="260"/>
      <c r="Q1" s="260"/>
      <c r="R1" s="260"/>
      <c r="S1" s="260"/>
      <c r="T1" s="260"/>
      <c r="U1" s="260"/>
      <c r="V1" s="260"/>
      <c r="W1" s="260"/>
      <c r="X1" s="261"/>
      <c r="Y1" s="126"/>
      <c r="Z1" s="261" t="s">
        <v>64</v>
      </c>
      <c r="AA1" s="260"/>
      <c r="AB1" s="260"/>
      <c r="AC1" s="260"/>
      <c r="AD1" s="260"/>
      <c r="AE1" s="260"/>
      <c r="AF1" s="260"/>
      <c r="AG1" s="260"/>
      <c r="AH1" s="260"/>
      <c r="AI1" s="261"/>
      <c r="AJ1" s="126"/>
      <c r="AK1" s="261" t="s">
        <v>65</v>
      </c>
      <c r="AL1" s="260"/>
      <c r="AM1" s="260"/>
      <c r="AN1" s="260"/>
      <c r="AO1" s="260"/>
      <c r="AP1" s="260"/>
      <c r="AQ1" s="260"/>
      <c r="AR1" s="260"/>
      <c r="AS1" s="260"/>
      <c r="AT1" s="261"/>
      <c r="AU1" s="126"/>
      <c r="AV1" s="260" t="s">
        <v>66</v>
      </c>
      <c r="AW1" s="260"/>
      <c r="AX1" s="260"/>
      <c r="AY1" s="260"/>
      <c r="AZ1" s="260"/>
      <c r="BA1" s="260"/>
      <c r="BB1" s="260"/>
      <c r="BC1" s="260"/>
      <c r="BD1" s="260"/>
      <c r="BE1" s="260"/>
      <c r="BF1" s="123"/>
      <c r="BG1" s="123"/>
      <c r="BH1" s="123"/>
      <c r="BI1" s="123"/>
      <c r="BJ1" s="123"/>
      <c r="BK1" s="123"/>
      <c r="BL1" s="123"/>
      <c r="BM1" s="123"/>
      <c r="BN1" s="123"/>
      <c r="BO1" s="123"/>
    </row>
    <row r="2" spans="1:67" ht="30" customHeight="1" thickBot="1">
      <c r="A2" s="127" t="s">
        <v>67</v>
      </c>
      <c r="B2" s="128" t="s">
        <v>0</v>
      </c>
      <c r="C2" s="129"/>
      <c r="D2" s="130" t="s">
        <v>68</v>
      </c>
      <c r="E2" s="131" t="s">
        <v>69</v>
      </c>
      <c r="F2" s="132" t="s">
        <v>70</v>
      </c>
      <c r="G2" s="262" t="s">
        <v>72</v>
      </c>
      <c r="H2" s="263"/>
      <c r="I2" s="264" t="s">
        <v>73</v>
      </c>
      <c r="J2" s="265"/>
      <c r="K2" s="133" t="s">
        <v>70</v>
      </c>
      <c r="L2" s="133" t="s">
        <v>76</v>
      </c>
      <c r="M2" s="134" t="s">
        <v>77</v>
      </c>
      <c r="N2" s="135"/>
      <c r="O2" s="130" t="s">
        <v>68</v>
      </c>
      <c r="P2" s="131" t="s">
        <v>69</v>
      </c>
      <c r="Q2" s="132" t="s">
        <v>70</v>
      </c>
      <c r="R2" s="262" t="s">
        <v>72</v>
      </c>
      <c r="S2" s="263"/>
      <c r="T2" s="264" t="s">
        <v>73</v>
      </c>
      <c r="U2" s="265"/>
      <c r="V2" s="133" t="s">
        <v>70</v>
      </c>
      <c r="W2" s="133" t="s">
        <v>76</v>
      </c>
      <c r="X2" s="134" t="s">
        <v>77</v>
      </c>
      <c r="Y2" s="135"/>
      <c r="Z2" s="130" t="s">
        <v>68</v>
      </c>
      <c r="AA2" s="131" t="s">
        <v>69</v>
      </c>
      <c r="AB2" s="132" t="s">
        <v>70</v>
      </c>
      <c r="AC2" s="262" t="s">
        <v>72</v>
      </c>
      <c r="AD2" s="263"/>
      <c r="AE2" s="264" t="s">
        <v>73</v>
      </c>
      <c r="AF2" s="265"/>
      <c r="AG2" s="133" t="s">
        <v>70</v>
      </c>
      <c r="AH2" s="133" t="s">
        <v>76</v>
      </c>
      <c r="AI2" s="134" t="s">
        <v>77</v>
      </c>
      <c r="AJ2" s="135"/>
      <c r="AK2" s="130" t="s">
        <v>68</v>
      </c>
      <c r="AL2" s="131" t="s">
        <v>69</v>
      </c>
      <c r="AM2" s="132" t="s">
        <v>70</v>
      </c>
      <c r="AN2" s="262" t="s">
        <v>72</v>
      </c>
      <c r="AO2" s="263"/>
      <c r="AP2" s="264" t="s">
        <v>73</v>
      </c>
      <c r="AQ2" s="265"/>
      <c r="AR2" s="133" t="s">
        <v>70</v>
      </c>
      <c r="AS2" s="133" t="s">
        <v>76</v>
      </c>
      <c r="AT2" s="134" t="s">
        <v>77</v>
      </c>
      <c r="AU2" s="135"/>
      <c r="AV2" s="130" t="s">
        <v>68</v>
      </c>
      <c r="AW2" s="131" t="s">
        <v>69</v>
      </c>
      <c r="AX2" s="132" t="s">
        <v>70</v>
      </c>
      <c r="AY2" s="262" t="s">
        <v>72</v>
      </c>
      <c r="AZ2" s="263"/>
      <c r="BA2" s="264" t="s">
        <v>73</v>
      </c>
      <c r="BB2" s="265"/>
      <c r="BC2" s="133" t="s">
        <v>70</v>
      </c>
      <c r="BD2" s="133" t="s">
        <v>76</v>
      </c>
      <c r="BE2" s="134" t="s">
        <v>77</v>
      </c>
      <c r="BF2" s="123"/>
      <c r="BG2" s="123"/>
      <c r="BH2" s="123"/>
      <c r="BI2" s="123"/>
      <c r="BJ2" s="123"/>
      <c r="BK2" s="123"/>
      <c r="BL2" s="123"/>
      <c r="BM2" s="123"/>
      <c r="BN2" s="123"/>
      <c r="BO2" s="123"/>
    </row>
    <row r="3" spans="1:67" ht="15" customHeight="1" thickTop="1">
      <c r="A3" s="128">
        <v>1</v>
      </c>
      <c r="B3" s="136" t="s">
        <v>45</v>
      </c>
      <c r="C3" s="129"/>
      <c r="D3" s="17" t="str">
        <f>(B3)</f>
        <v>KIRIKKALE GSİM</v>
      </c>
      <c r="E3" s="18">
        <f>IF(I3&gt;11,1,0)</f>
        <v>1</v>
      </c>
      <c r="F3" s="19">
        <f>(I3-J3)</f>
        <v>12</v>
      </c>
      <c r="G3" s="86">
        <f>IF(E3&gt;0,1,0)</f>
        <v>1</v>
      </c>
      <c r="H3" s="87">
        <f>IF(L3&gt;0,1,0)</f>
        <v>0</v>
      </c>
      <c r="I3" s="88">
        <v>12</v>
      </c>
      <c r="J3" s="88">
        <v>0</v>
      </c>
      <c r="K3" s="137">
        <f>(J3-I3)</f>
        <v>-12</v>
      </c>
      <c r="L3" s="138">
        <f>IF(J3&gt;11,1,0)</f>
        <v>0</v>
      </c>
      <c r="M3" s="26" t="str">
        <f>B4</f>
        <v>BİNGÖL GENÇLİK</v>
      </c>
      <c r="N3" s="139"/>
      <c r="O3" s="65" t="str">
        <f>D15</f>
        <v>KIRIKKALE GSİM</v>
      </c>
      <c r="P3" s="18">
        <f>IF(T3&gt;11,1,0)</f>
        <v>0</v>
      </c>
      <c r="Q3" s="19">
        <f>(T3-U3)</f>
        <v>-3</v>
      </c>
      <c r="R3" s="21">
        <f>IF(P3&gt;0,1,0)</f>
        <v>0</v>
      </c>
      <c r="S3" s="31">
        <f>IF(W3&gt;0,1,0)</f>
        <v>1</v>
      </c>
      <c r="T3" s="85">
        <v>9</v>
      </c>
      <c r="U3" s="85">
        <v>12</v>
      </c>
      <c r="V3" s="137">
        <f>(U3-T3)</f>
        <v>3</v>
      </c>
      <c r="W3" s="138">
        <f>IF(U3&gt;11,1,0)</f>
        <v>1</v>
      </c>
      <c r="X3" s="26" t="str">
        <f>D16</f>
        <v>ESKİŞEHİR GSİM</v>
      </c>
      <c r="Y3" s="139"/>
      <c r="Z3" s="32" t="str">
        <f>O15</f>
        <v>İZMİR BOCCE</v>
      </c>
      <c r="AA3" s="18">
        <f>IF(AE3&gt;11,1,0)</f>
        <v>1</v>
      </c>
      <c r="AB3" s="19">
        <f>(AE3-AF3)</f>
        <v>5</v>
      </c>
      <c r="AC3" s="21">
        <f>IF(AA3&gt;0,1,0)</f>
        <v>1</v>
      </c>
      <c r="AD3" s="31">
        <f>IF(AH3&gt;0,1,0)</f>
        <v>0</v>
      </c>
      <c r="AE3" s="85">
        <v>12</v>
      </c>
      <c r="AF3" s="85">
        <v>7</v>
      </c>
      <c r="AG3" s="137">
        <f>(AF3-AE3)</f>
        <v>-5</v>
      </c>
      <c r="AH3" s="138">
        <f>IF(AF3&gt;11,1,0)</f>
        <v>0</v>
      </c>
      <c r="AI3" s="35" t="str">
        <f>O16</f>
        <v>BURSA MALİYE</v>
      </c>
      <c r="AJ3" s="139"/>
      <c r="AK3" s="32" t="str">
        <f>Z15</f>
        <v>İZMİR BOCCE</v>
      </c>
      <c r="AL3" s="18">
        <f>IF(AP3&gt;11,1,0)</f>
        <v>1</v>
      </c>
      <c r="AM3" s="19">
        <f>(AP3-AQ3)</f>
        <v>8</v>
      </c>
      <c r="AN3" s="21">
        <f>IF(AL3&gt;0,1,0)</f>
        <v>1</v>
      </c>
      <c r="AO3" s="31">
        <f>IF(AS3&gt;0,1,0)</f>
        <v>0</v>
      </c>
      <c r="AP3" s="85">
        <v>12</v>
      </c>
      <c r="AQ3" s="85">
        <v>4</v>
      </c>
      <c r="AR3" s="137">
        <f>(AQ3-AP3)</f>
        <v>-8</v>
      </c>
      <c r="AS3" s="138">
        <f>IF(AQ3&gt;11,1,0)</f>
        <v>0</v>
      </c>
      <c r="AT3" s="35" t="str">
        <f>Z16</f>
        <v>ESKİŞEHİR GSİM</v>
      </c>
      <c r="AU3" s="139"/>
      <c r="AV3" s="40" t="str">
        <f>AK15</f>
        <v>İZMİR BOCCE</v>
      </c>
      <c r="AW3" s="18">
        <f>IF(BA3&gt;11,1,0)</f>
        <v>1</v>
      </c>
      <c r="AX3" s="19">
        <f>(BA3-BB3)</f>
        <v>4</v>
      </c>
      <c r="AY3" s="21">
        <f>IF(AW3&gt;0,1,0)</f>
        <v>1</v>
      </c>
      <c r="AZ3" s="31">
        <f>IF(BD3&gt;0,1,0)</f>
        <v>0</v>
      </c>
      <c r="BA3" s="85">
        <v>12</v>
      </c>
      <c r="BB3" s="85">
        <v>8</v>
      </c>
      <c r="BC3" s="137">
        <f>(BB3-BA3)</f>
        <v>-4</v>
      </c>
      <c r="BD3" s="138">
        <f>IF(BB3&gt;11,1,0)</f>
        <v>0</v>
      </c>
      <c r="BE3" s="46" t="str">
        <f>AK16</f>
        <v>İSTANBUL ELİT</v>
      </c>
      <c r="BF3" s="123"/>
      <c r="BG3" s="123"/>
      <c r="BH3" s="123"/>
      <c r="BI3" s="123"/>
      <c r="BJ3" s="123"/>
      <c r="BK3" s="123"/>
      <c r="BL3" s="123"/>
      <c r="BM3" s="123"/>
      <c r="BN3" s="123"/>
      <c r="BO3" s="123"/>
    </row>
    <row r="4" spans="1:67" ht="15" customHeight="1">
      <c r="A4" s="128">
        <v>2</v>
      </c>
      <c r="B4" s="136" t="s">
        <v>89</v>
      </c>
      <c r="C4" s="129"/>
      <c r="D4" s="47" t="str">
        <f>B5</f>
        <v>İSTANBUL ELİT</v>
      </c>
      <c r="E4" s="18">
        <f aca="true" t="shared" si="0" ref="E4:E11">IF(I4&gt;11,1,0)</f>
        <v>1</v>
      </c>
      <c r="F4" s="19">
        <f aca="true" t="shared" si="1" ref="F4:F11">(I4-J4)</f>
        <v>4</v>
      </c>
      <c r="G4" s="49">
        <f aca="true" t="shared" si="2" ref="G4:G11">IF(E4&gt;0,1,0)</f>
        <v>1</v>
      </c>
      <c r="H4" s="59">
        <f aca="true" t="shared" si="3" ref="H4:H11">IF(L4&gt;0,1,0)</f>
        <v>0</v>
      </c>
      <c r="I4" s="85">
        <v>12</v>
      </c>
      <c r="J4" s="85">
        <v>8</v>
      </c>
      <c r="K4" s="137">
        <f aca="true" t="shared" si="4" ref="K4:K11">(J4-I4)</f>
        <v>-4</v>
      </c>
      <c r="L4" s="138">
        <f aca="true" t="shared" si="5" ref="L4:L11">IF(J4&gt;11,1,0)</f>
        <v>0</v>
      </c>
      <c r="M4" s="54" t="str">
        <f>B6</f>
        <v>ESKİŞEHİR ESJİM</v>
      </c>
      <c r="N4" s="139"/>
      <c r="O4" s="65" t="str">
        <f>D17</f>
        <v>ANKARA GÜCÜ</v>
      </c>
      <c r="P4" s="18">
        <f aca="true" t="shared" si="6" ref="P4:P11">IF(T4&gt;11,1,0)</f>
        <v>0</v>
      </c>
      <c r="Q4" s="19">
        <f aca="true" t="shared" si="7" ref="Q4:Q11">(T4-U4)</f>
        <v>-11</v>
      </c>
      <c r="R4" s="49">
        <f aca="true" t="shared" si="8" ref="R4:R11">IF(P4&gt;0,1,0)</f>
        <v>0</v>
      </c>
      <c r="S4" s="59">
        <f aca="true" t="shared" si="9" ref="S4:S11">IF(W4&gt;0,1,0)</f>
        <v>1</v>
      </c>
      <c r="T4" s="85">
        <v>1</v>
      </c>
      <c r="U4" s="85">
        <v>12</v>
      </c>
      <c r="V4" s="137">
        <f aca="true" t="shared" si="10" ref="V4:V11">(U4-T4)</f>
        <v>11</v>
      </c>
      <c r="W4" s="138">
        <f aca="true" t="shared" si="11" ref="W4:W11">IF(U4&gt;11,1,0)</f>
        <v>1</v>
      </c>
      <c r="X4" s="54" t="str">
        <f>D18</f>
        <v>İZMİR BOCCE</v>
      </c>
      <c r="Y4" s="139"/>
      <c r="Z4" s="47" t="str">
        <f>O17</f>
        <v>ESKİŞEHİR GSİM</v>
      </c>
      <c r="AA4" s="18">
        <f aca="true" t="shared" si="12" ref="AA4:AA11">IF(AE4&gt;11,1,0)</f>
        <v>1</v>
      </c>
      <c r="AB4" s="19">
        <f aca="true" t="shared" si="13" ref="AB4:AB11">(AE4-AF4)</f>
        <v>3</v>
      </c>
      <c r="AC4" s="49">
        <f aca="true" t="shared" si="14" ref="AC4:AC11">IF(AA4&gt;0,1,0)</f>
        <v>1</v>
      </c>
      <c r="AD4" s="59">
        <f aca="true" t="shared" si="15" ref="AD4:AD11">IF(AH4&gt;0,1,0)</f>
        <v>0</v>
      </c>
      <c r="AE4" s="85">
        <v>12</v>
      </c>
      <c r="AF4" s="85">
        <v>9</v>
      </c>
      <c r="AG4" s="137">
        <f aca="true" t="shared" si="16" ref="AG4:AG11">(AF4-AE4)</f>
        <v>-3</v>
      </c>
      <c r="AH4" s="138">
        <f aca="true" t="shared" si="17" ref="AH4:AH11">IF(AF4&gt;11,1,0)</f>
        <v>0</v>
      </c>
      <c r="AI4" s="54" t="str">
        <f>O18</f>
        <v>BOLU BELEDİYE</v>
      </c>
      <c r="AJ4" s="139"/>
      <c r="AK4" s="47" t="str">
        <f>Z17</f>
        <v>İSTANBUL ELİT</v>
      </c>
      <c r="AL4" s="18">
        <f aca="true" t="shared" si="18" ref="AL4:AL11">IF(AP4&gt;11,1,0)</f>
        <v>1</v>
      </c>
      <c r="AM4" s="19">
        <f aca="true" t="shared" si="19" ref="AM4:AM11">(AP4-AQ4)</f>
        <v>12</v>
      </c>
      <c r="AN4" s="49">
        <f aca="true" t="shared" si="20" ref="AN4:AN11">IF(AL4&gt;0,1,0)</f>
        <v>1</v>
      </c>
      <c r="AO4" s="59">
        <f aca="true" t="shared" si="21" ref="AO4:AO11">IF(AS4&gt;0,1,0)</f>
        <v>0</v>
      </c>
      <c r="AP4" s="85">
        <v>12</v>
      </c>
      <c r="AQ4" s="85">
        <v>0</v>
      </c>
      <c r="AR4" s="137">
        <f aca="true" t="shared" si="22" ref="AR4:AR11">(AQ4-AP4)</f>
        <v>-12</v>
      </c>
      <c r="AS4" s="138">
        <f aca="true" t="shared" si="23" ref="AS4:AS10">IF(AQ4&gt;11,1,0)</f>
        <v>0</v>
      </c>
      <c r="AT4" s="54" t="str">
        <f>Z18</f>
        <v>BURSA MALİYE</v>
      </c>
      <c r="AU4" s="139"/>
      <c r="AV4" s="65" t="str">
        <f>AK17</f>
        <v>ESKİŞEHİR ESJİM</v>
      </c>
      <c r="AW4" s="18">
        <f aca="true" t="shared" si="24" ref="AW4:AW11">IF(BA4&gt;11,1,0)</f>
        <v>1</v>
      </c>
      <c r="AX4" s="19">
        <f aca="true" t="shared" si="25" ref="AX4:AX11">(BA4-BB4)</f>
        <v>1</v>
      </c>
      <c r="AY4" s="49">
        <f aca="true" t="shared" si="26" ref="AY4:AY11">IF(AW4&gt;0,1,0)</f>
        <v>1</v>
      </c>
      <c r="AZ4" s="59">
        <f aca="true" t="shared" si="27" ref="AZ4:AZ11">IF(BD4&gt;0,1,0)</f>
        <v>0</v>
      </c>
      <c r="BA4" s="85">
        <v>12</v>
      </c>
      <c r="BB4" s="85">
        <v>11</v>
      </c>
      <c r="BC4" s="137">
        <f aca="true" t="shared" si="28" ref="BC4:BC11">(BB4-BA4)</f>
        <v>-1</v>
      </c>
      <c r="BD4" s="138">
        <f aca="true" t="shared" si="29" ref="BD4:BD11">IF(BB4&gt;11,1,0)</f>
        <v>0</v>
      </c>
      <c r="BE4" s="69" t="str">
        <f>AK18</f>
        <v>ESKİŞEHİR GSİM</v>
      </c>
      <c r="BF4" s="123"/>
      <c r="BG4" s="123"/>
      <c r="BH4" s="123"/>
      <c r="BI4" s="123"/>
      <c r="BJ4" s="123"/>
      <c r="BK4" s="123"/>
      <c r="BL4" s="123"/>
      <c r="BM4" s="123"/>
      <c r="BN4" s="123"/>
      <c r="BO4" s="123"/>
    </row>
    <row r="5" spans="1:67" ht="15" customHeight="1">
      <c r="A5" s="128">
        <v>3</v>
      </c>
      <c r="B5" s="136" t="s">
        <v>5</v>
      </c>
      <c r="C5" s="125"/>
      <c r="D5" s="47" t="str">
        <f>B7</f>
        <v>BOLU GMK</v>
      </c>
      <c r="E5" s="18">
        <f t="shared" si="0"/>
        <v>0</v>
      </c>
      <c r="F5" s="19">
        <f t="shared" si="1"/>
        <v>-3</v>
      </c>
      <c r="G5" s="49">
        <f t="shared" si="2"/>
        <v>0</v>
      </c>
      <c r="H5" s="59">
        <f t="shared" si="3"/>
        <v>1</v>
      </c>
      <c r="I5" s="85">
        <v>9</v>
      </c>
      <c r="J5" s="85">
        <v>12</v>
      </c>
      <c r="K5" s="137">
        <f t="shared" si="4"/>
        <v>3</v>
      </c>
      <c r="L5" s="138">
        <f t="shared" si="5"/>
        <v>1</v>
      </c>
      <c r="M5" s="54" t="str">
        <f>B8</f>
        <v>MUĞLA GSİM</v>
      </c>
      <c r="N5" s="139"/>
      <c r="O5" s="65" t="str">
        <f>D19</f>
        <v>RİZE GSİM</v>
      </c>
      <c r="P5" s="18">
        <f t="shared" si="6"/>
        <v>0</v>
      </c>
      <c r="Q5" s="19">
        <f t="shared" si="7"/>
        <v>-11</v>
      </c>
      <c r="R5" s="49">
        <f t="shared" si="8"/>
        <v>0</v>
      </c>
      <c r="S5" s="59">
        <f t="shared" si="9"/>
        <v>1</v>
      </c>
      <c r="T5" s="85">
        <v>1</v>
      </c>
      <c r="U5" s="85">
        <v>12</v>
      </c>
      <c r="V5" s="137">
        <f t="shared" si="10"/>
        <v>11</v>
      </c>
      <c r="W5" s="138">
        <f t="shared" si="11"/>
        <v>1</v>
      </c>
      <c r="X5" s="54" t="str">
        <f>D20</f>
        <v>BURSA MALİYE</v>
      </c>
      <c r="Y5" s="139"/>
      <c r="Z5" s="47" t="str">
        <f>O19</f>
        <v>İSTANBUL ELİT</v>
      </c>
      <c r="AA5" s="18">
        <f t="shared" si="12"/>
        <v>1</v>
      </c>
      <c r="AB5" s="19">
        <f t="shared" si="13"/>
        <v>7</v>
      </c>
      <c r="AC5" s="49">
        <f t="shared" si="14"/>
        <v>1</v>
      </c>
      <c r="AD5" s="59">
        <f t="shared" si="15"/>
        <v>0</v>
      </c>
      <c r="AE5" s="85">
        <v>12</v>
      </c>
      <c r="AF5" s="85">
        <v>5</v>
      </c>
      <c r="AG5" s="137">
        <f t="shared" si="16"/>
        <v>-7</v>
      </c>
      <c r="AH5" s="138">
        <f t="shared" si="17"/>
        <v>0</v>
      </c>
      <c r="AI5" s="54" t="str">
        <f>O20</f>
        <v>KIRIKKALE GSİM</v>
      </c>
      <c r="AJ5" s="139"/>
      <c r="AK5" s="47" t="str">
        <f>Z19</f>
        <v>ANKARA SİTAL</v>
      </c>
      <c r="AL5" s="18">
        <f t="shared" si="18"/>
        <v>0</v>
      </c>
      <c r="AM5" s="19">
        <f t="shared" si="19"/>
        <v>-8</v>
      </c>
      <c r="AN5" s="49">
        <f t="shared" si="20"/>
        <v>0</v>
      </c>
      <c r="AO5" s="59">
        <f t="shared" si="21"/>
        <v>1</v>
      </c>
      <c r="AP5" s="85">
        <v>4</v>
      </c>
      <c r="AQ5" s="85">
        <v>12</v>
      </c>
      <c r="AR5" s="137">
        <f t="shared" si="22"/>
        <v>8</v>
      </c>
      <c r="AS5" s="138">
        <f t="shared" si="23"/>
        <v>1</v>
      </c>
      <c r="AT5" s="54" t="str">
        <f>Z20</f>
        <v>ESKİŞEHİR ESJİM</v>
      </c>
      <c r="AU5" s="139"/>
      <c r="AV5" s="65" t="str">
        <f>AK19</f>
        <v>ALAÇAM GENÇLİK</v>
      </c>
      <c r="AW5" s="18">
        <f t="shared" si="24"/>
        <v>1</v>
      </c>
      <c r="AX5" s="19">
        <f t="shared" si="25"/>
        <v>11</v>
      </c>
      <c r="AY5" s="49">
        <f t="shared" si="26"/>
        <v>1</v>
      </c>
      <c r="AZ5" s="59">
        <f t="shared" si="27"/>
        <v>0</v>
      </c>
      <c r="BA5" s="85">
        <v>12</v>
      </c>
      <c r="BB5" s="85">
        <v>1</v>
      </c>
      <c r="BC5" s="137">
        <f t="shared" si="28"/>
        <v>-11</v>
      </c>
      <c r="BD5" s="138">
        <f t="shared" si="29"/>
        <v>0</v>
      </c>
      <c r="BE5" s="69" t="str">
        <f>AK20</f>
        <v>KIRIKKALE GSİM</v>
      </c>
      <c r="BF5" s="123"/>
      <c r="BG5" s="123"/>
      <c r="BH5" s="123"/>
      <c r="BI5" s="123"/>
      <c r="BJ5" s="123"/>
      <c r="BK5" s="123"/>
      <c r="BL5" s="123"/>
      <c r="BM5" s="123"/>
      <c r="BN5" s="123"/>
      <c r="BO5" s="123"/>
    </row>
    <row r="6" spans="1:67" ht="15" customHeight="1">
      <c r="A6" s="128">
        <v>4</v>
      </c>
      <c r="B6" s="136" t="s">
        <v>1</v>
      </c>
      <c r="C6" s="125"/>
      <c r="D6" s="47" t="str">
        <f>B9</f>
        <v>FOMGET</v>
      </c>
      <c r="E6" s="18">
        <f t="shared" si="0"/>
        <v>0</v>
      </c>
      <c r="F6" s="19">
        <f t="shared" si="1"/>
        <v>-6</v>
      </c>
      <c r="G6" s="49">
        <f t="shared" si="2"/>
        <v>0</v>
      </c>
      <c r="H6" s="59">
        <f t="shared" si="3"/>
        <v>1</v>
      </c>
      <c r="I6" s="85">
        <v>6</v>
      </c>
      <c r="J6" s="85">
        <v>12</v>
      </c>
      <c r="K6" s="137">
        <f t="shared" si="4"/>
        <v>6</v>
      </c>
      <c r="L6" s="138">
        <f t="shared" si="5"/>
        <v>1</v>
      </c>
      <c r="M6" s="54" t="str">
        <f>B10</f>
        <v>BURSA MALİYE</v>
      </c>
      <c r="N6" s="139"/>
      <c r="O6" s="65" t="str">
        <f>D21</f>
        <v>İSTANBUL ELİT</v>
      </c>
      <c r="P6" s="18">
        <f t="shared" si="6"/>
        <v>1</v>
      </c>
      <c r="Q6" s="19">
        <f t="shared" si="7"/>
        <v>4</v>
      </c>
      <c r="R6" s="49">
        <f t="shared" si="8"/>
        <v>1</v>
      </c>
      <c r="S6" s="59">
        <f t="shared" si="9"/>
        <v>0</v>
      </c>
      <c r="T6" s="85">
        <v>12</v>
      </c>
      <c r="U6" s="85">
        <v>8</v>
      </c>
      <c r="V6" s="137">
        <f t="shared" si="10"/>
        <v>-4</v>
      </c>
      <c r="W6" s="138">
        <f t="shared" si="11"/>
        <v>0</v>
      </c>
      <c r="X6" s="54" t="str">
        <f>D22</f>
        <v>MUĞLA GSİM</v>
      </c>
      <c r="Y6" s="139"/>
      <c r="Z6" s="47" t="str">
        <f>O21</f>
        <v>ESKİŞEHİR ESJİM</v>
      </c>
      <c r="AA6" s="18">
        <f t="shared" si="12"/>
        <v>1</v>
      </c>
      <c r="AB6" s="19">
        <f t="shared" si="13"/>
        <v>3</v>
      </c>
      <c r="AC6" s="49">
        <f t="shared" si="14"/>
        <v>1</v>
      </c>
      <c r="AD6" s="59">
        <f t="shared" si="15"/>
        <v>0</v>
      </c>
      <c r="AE6" s="85">
        <v>12</v>
      </c>
      <c r="AF6" s="85">
        <v>9</v>
      </c>
      <c r="AG6" s="137">
        <f t="shared" si="16"/>
        <v>-3</v>
      </c>
      <c r="AH6" s="138">
        <f t="shared" si="17"/>
        <v>0</v>
      </c>
      <c r="AI6" s="54" t="str">
        <f>O22</f>
        <v>BOLU GMK</v>
      </c>
      <c r="AJ6" s="139"/>
      <c r="AK6" s="47" t="str">
        <f>Z21</f>
        <v>BOLU BELEDİYE</v>
      </c>
      <c r="AL6" s="18">
        <f t="shared" si="18"/>
        <v>0</v>
      </c>
      <c r="AM6" s="19">
        <f t="shared" si="19"/>
        <v>-7</v>
      </c>
      <c r="AN6" s="49">
        <f t="shared" si="20"/>
        <v>0</v>
      </c>
      <c r="AO6" s="59">
        <f t="shared" si="21"/>
        <v>1</v>
      </c>
      <c r="AP6" s="85">
        <v>5</v>
      </c>
      <c r="AQ6" s="85">
        <v>12</v>
      </c>
      <c r="AR6" s="137">
        <f t="shared" si="22"/>
        <v>7</v>
      </c>
      <c r="AS6" s="138">
        <f t="shared" si="23"/>
        <v>1</v>
      </c>
      <c r="AT6" s="54" t="str">
        <f>Z22</f>
        <v>ALAÇAM GENÇLİK</v>
      </c>
      <c r="AU6" s="139"/>
      <c r="AV6" s="65" t="str">
        <f>AK21</f>
        <v>ANKARA SİTAL</v>
      </c>
      <c r="AW6" s="18">
        <f t="shared" si="24"/>
        <v>1</v>
      </c>
      <c r="AX6" s="19">
        <f t="shared" si="25"/>
        <v>11</v>
      </c>
      <c r="AY6" s="49">
        <f t="shared" si="26"/>
        <v>1</v>
      </c>
      <c r="AZ6" s="59">
        <f t="shared" si="27"/>
        <v>0</v>
      </c>
      <c r="BA6" s="85">
        <v>12</v>
      </c>
      <c r="BB6" s="85">
        <v>1</v>
      </c>
      <c r="BC6" s="137">
        <f t="shared" si="28"/>
        <v>-11</v>
      </c>
      <c r="BD6" s="138">
        <f t="shared" si="29"/>
        <v>0</v>
      </c>
      <c r="BE6" s="69" t="str">
        <f>AK22</f>
        <v>BURSA MALİYE</v>
      </c>
      <c r="BF6" s="123"/>
      <c r="BG6" s="123"/>
      <c r="BH6" s="123"/>
      <c r="BI6" s="123"/>
      <c r="BJ6" s="123"/>
      <c r="BK6" s="123"/>
      <c r="BL6" s="123"/>
      <c r="BM6" s="123"/>
      <c r="BN6" s="123"/>
      <c r="BO6" s="123"/>
    </row>
    <row r="7" spans="1:67" ht="15" customHeight="1">
      <c r="A7" s="128">
        <v>5</v>
      </c>
      <c r="B7" s="136" t="s">
        <v>51</v>
      </c>
      <c r="C7" s="125"/>
      <c r="D7" s="47" t="str">
        <f>B11</f>
        <v>ESKİŞEHİR GSİM</v>
      </c>
      <c r="E7" s="18">
        <f t="shared" si="0"/>
        <v>1</v>
      </c>
      <c r="F7" s="19">
        <f t="shared" si="1"/>
        <v>11</v>
      </c>
      <c r="G7" s="49">
        <f t="shared" si="2"/>
        <v>1</v>
      </c>
      <c r="H7" s="59">
        <f t="shared" si="3"/>
        <v>0</v>
      </c>
      <c r="I7" s="85">
        <v>12</v>
      </c>
      <c r="J7" s="85">
        <v>1</v>
      </c>
      <c r="K7" s="137">
        <f t="shared" si="4"/>
        <v>-11</v>
      </c>
      <c r="L7" s="138">
        <f t="shared" si="5"/>
        <v>0</v>
      </c>
      <c r="M7" s="54" t="str">
        <f>B12</f>
        <v>ALAÇAM GENÇLİK</v>
      </c>
      <c r="N7" s="139"/>
      <c r="O7" s="65" t="str">
        <f>D23</f>
        <v>BOLU BELEDİYE</v>
      </c>
      <c r="P7" s="18">
        <f t="shared" si="6"/>
        <v>1</v>
      </c>
      <c r="Q7" s="19">
        <f t="shared" si="7"/>
        <v>8</v>
      </c>
      <c r="R7" s="49">
        <f t="shared" si="8"/>
        <v>1</v>
      </c>
      <c r="S7" s="59">
        <f t="shared" si="9"/>
        <v>0</v>
      </c>
      <c r="T7" s="85">
        <v>12</v>
      </c>
      <c r="U7" s="85">
        <v>4</v>
      </c>
      <c r="V7" s="137">
        <f t="shared" si="10"/>
        <v>-8</v>
      </c>
      <c r="W7" s="138">
        <f t="shared" si="11"/>
        <v>0</v>
      </c>
      <c r="X7" s="54" t="str">
        <f>D24</f>
        <v>BİNGÖL GENÇLİK</v>
      </c>
      <c r="Y7" s="139"/>
      <c r="Z7" s="47" t="str">
        <f>O23</f>
        <v>ANKARA GÜCÜ</v>
      </c>
      <c r="AA7" s="18">
        <f t="shared" si="12"/>
        <v>0</v>
      </c>
      <c r="AB7" s="19">
        <f t="shared" si="13"/>
        <v>-11</v>
      </c>
      <c r="AC7" s="49">
        <f t="shared" si="14"/>
        <v>0</v>
      </c>
      <c r="AD7" s="59">
        <f t="shared" si="15"/>
        <v>1</v>
      </c>
      <c r="AE7" s="85">
        <v>1</v>
      </c>
      <c r="AF7" s="85">
        <v>12</v>
      </c>
      <c r="AG7" s="137">
        <f t="shared" si="16"/>
        <v>11</v>
      </c>
      <c r="AH7" s="138">
        <f t="shared" si="17"/>
        <v>1</v>
      </c>
      <c r="AI7" s="54" t="str">
        <f>O24</f>
        <v>ANKARA SİTAL</v>
      </c>
      <c r="AJ7" s="139"/>
      <c r="AK7" s="47" t="str">
        <f>Z23</f>
        <v>ANKARA GÜCÜ</v>
      </c>
      <c r="AL7" s="18">
        <f t="shared" si="18"/>
        <v>0</v>
      </c>
      <c r="AM7" s="19">
        <f t="shared" si="19"/>
        <v>-9</v>
      </c>
      <c r="AN7" s="49">
        <f t="shared" si="20"/>
        <v>0</v>
      </c>
      <c r="AO7" s="59">
        <f t="shared" si="21"/>
        <v>1</v>
      </c>
      <c r="AP7" s="85">
        <v>3</v>
      </c>
      <c r="AQ7" s="85">
        <v>12</v>
      </c>
      <c r="AR7" s="137">
        <f>(AQ7-AP7)</f>
        <v>9</v>
      </c>
      <c r="AS7" s="138">
        <f t="shared" si="23"/>
        <v>1</v>
      </c>
      <c r="AT7" s="54" t="str">
        <f>Z24</f>
        <v>KIRIKKALE GSİM</v>
      </c>
      <c r="AU7" s="139"/>
      <c r="AV7" s="65" t="str">
        <f>AK23</f>
        <v>BOLU BELEDİYE</v>
      </c>
      <c r="AW7" s="18">
        <f t="shared" si="24"/>
        <v>0</v>
      </c>
      <c r="AX7" s="19">
        <f t="shared" si="25"/>
        <v>-7</v>
      </c>
      <c r="AY7" s="49">
        <f t="shared" si="26"/>
        <v>0</v>
      </c>
      <c r="AZ7" s="59">
        <f t="shared" si="27"/>
        <v>1</v>
      </c>
      <c r="BA7" s="85">
        <v>5</v>
      </c>
      <c r="BB7" s="85">
        <v>12</v>
      </c>
      <c r="BC7" s="137">
        <f t="shared" si="28"/>
        <v>7</v>
      </c>
      <c r="BD7" s="138">
        <f t="shared" si="29"/>
        <v>1</v>
      </c>
      <c r="BE7" s="69" t="str">
        <f>AK24</f>
        <v>RİZE GSİM</v>
      </c>
      <c r="BF7" s="123"/>
      <c r="BG7" s="123"/>
      <c r="BH7" s="123"/>
      <c r="BI7" s="123"/>
      <c r="BJ7" s="123"/>
      <c r="BK7" s="123"/>
      <c r="BL7" s="123"/>
      <c r="BM7" s="123"/>
      <c r="BN7" s="123"/>
      <c r="BO7" s="123"/>
    </row>
    <row r="8" spans="1:67" ht="15" customHeight="1">
      <c r="A8" s="128">
        <v>6</v>
      </c>
      <c r="B8" s="136" t="s">
        <v>7</v>
      </c>
      <c r="C8" s="125"/>
      <c r="D8" s="47" t="str">
        <f>B13</f>
        <v>AYDIN GSİM</v>
      </c>
      <c r="E8" s="18">
        <f t="shared" si="0"/>
        <v>0</v>
      </c>
      <c r="F8" s="19">
        <f t="shared" si="1"/>
        <v>-11</v>
      </c>
      <c r="G8" s="49">
        <f t="shared" si="2"/>
        <v>0</v>
      </c>
      <c r="H8" s="59">
        <f t="shared" si="3"/>
        <v>1</v>
      </c>
      <c r="I8" s="85">
        <v>1</v>
      </c>
      <c r="J8" s="85">
        <v>12</v>
      </c>
      <c r="K8" s="137">
        <f t="shared" si="4"/>
        <v>11</v>
      </c>
      <c r="L8" s="138">
        <f t="shared" si="5"/>
        <v>1</v>
      </c>
      <c r="M8" s="54" t="str">
        <f>B14</f>
        <v>ANKARA GÜCÜ</v>
      </c>
      <c r="N8" s="139"/>
      <c r="O8" s="65" t="str">
        <f>D25</f>
        <v>BURSA ÜLKEM</v>
      </c>
      <c r="P8" s="18">
        <f t="shared" si="6"/>
        <v>0</v>
      </c>
      <c r="Q8" s="19">
        <f t="shared" si="7"/>
        <v>-4</v>
      </c>
      <c r="R8" s="49">
        <f t="shared" si="8"/>
        <v>0</v>
      </c>
      <c r="S8" s="59">
        <f t="shared" si="9"/>
        <v>1</v>
      </c>
      <c r="T8" s="85">
        <v>8</v>
      </c>
      <c r="U8" s="85">
        <v>12</v>
      </c>
      <c r="V8" s="137">
        <f t="shared" si="10"/>
        <v>4</v>
      </c>
      <c r="W8" s="138">
        <f t="shared" si="11"/>
        <v>1</v>
      </c>
      <c r="X8" s="54" t="str">
        <f>D26</f>
        <v>BOLU GMK</v>
      </c>
      <c r="Y8" s="139"/>
      <c r="Z8" s="47" t="str">
        <f>O25</f>
        <v>MUĞLA GSİM</v>
      </c>
      <c r="AA8" s="18">
        <f t="shared" si="12"/>
        <v>0</v>
      </c>
      <c r="AB8" s="19">
        <f t="shared" si="13"/>
        <v>-4</v>
      </c>
      <c r="AC8" s="49">
        <f t="shared" si="14"/>
        <v>0</v>
      </c>
      <c r="AD8" s="59">
        <f t="shared" si="15"/>
        <v>1</v>
      </c>
      <c r="AE8" s="85">
        <v>8</v>
      </c>
      <c r="AF8" s="85">
        <v>12</v>
      </c>
      <c r="AG8" s="137">
        <f t="shared" si="16"/>
        <v>4</v>
      </c>
      <c r="AH8" s="138">
        <f t="shared" si="17"/>
        <v>1</v>
      </c>
      <c r="AI8" s="54" t="str">
        <f>O26</f>
        <v>ALAÇAM GENÇLİK</v>
      </c>
      <c r="AJ8" s="139"/>
      <c r="AK8" s="47" t="str">
        <f>Z25</f>
        <v>BOLU GMK</v>
      </c>
      <c r="AL8" s="18">
        <f t="shared" si="18"/>
        <v>0</v>
      </c>
      <c r="AM8" s="19">
        <f t="shared" si="19"/>
        <v>-6</v>
      </c>
      <c r="AN8" s="49">
        <f t="shared" si="20"/>
        <v>0</v>
      </c>
      <c r="AO8" s="59">
        <f t="shared" si="21"/>
        <v>1</v>
      </c>
      <c r="AP8" s="85">
        <v>6</v>
      </c>
      <c r="AQ8" s="85">
        <v>12</v>
      </c>
      <c r="AR8" s="137">
        <f t="shared" si="22"/>
        <v>6</v>
      </c>
      <c r="AS8" s="138">
        <f t="shared" si="23"/>
        <v>1</v>
      </c>
      <c r="AT8" s="54" t="str">
        <f>Z26</f>
        <v>BİNGÖL GENÇLİK</v>
      </c>
      <c r="AU8" s="139"/>
      <c r="AV8" s="65" t="str">
        <f>AK25</f>
        <v>BİNGÖL GENÇLİK</v>
      </c>
      <c r="AW8" s="18">
        <f t="shared" si="24"/>
        <v>1</v>
      </c>
      <c r="AX8" s="19">
        <f t="shared" si="25"/>
        <v>1</v>
      </c>
      <c r="AY8" s="49">
        <f t="shared" si="26"/>
        <v>1</v>
      </c>
      <c r="AZ8" s="59">
        <f t="shared" si="27"/>
        <v>0</v>
      </c>
      <c r="BA8" s="85">
        <v>12</v>
      </c>
      <c r="BB8" s="85">
        <v>11</v>
      </c>
      <c r="BC8" s="137">
        <f t="shared" si="28"/>
        <v>-1</v>
      </c>
      <c r="BD8" s="138">
        <f t="shared" si="29"/>
        <v>0</v>
      </c>
      <c r="BE8" s="69" t="str">
        <f>AK26</f>
        <v>BOLU GEREDE</v>
      </c>
      <c r="BF8" s="123"/>
      <c r="BG8" s="123"/>
      <c r="BH8" s="123"/>
      <c r="BI8" s="123"/>
      <c r="BJ8" s="123"/>
      <c r="BK8" s="123"/>
      <c r="BL8" s="123"/>
      <c r="BM8" s="123"/>
      <c r="BN8" s="123"/>
      <c r="BO8" s="123"/>
    </row>
    <row r="9" spans="1:67" ht="15" customHeight="1">
      <c r="A9" s="128">
        <v>7</v>
      </c>
      <c r="B9" s="136" t="s">
        <v>52</v>
      </c>
      <c r="C9" s="125"/>
      <c r="D9" s="47" t="str">
        <f>B15</f>
        <v>BOLU BELEDİYE</v>
      </c>
      <c r="E9" s="18">
        <f t="shared" si="0"/>
        <v>1</v>
      </c>
      <c r="F9" s="19">
        <f t="shared" si="1"/>
        <v>2</v>
      </c>
      <c r="G9" s="49">
        <f t="shared" si="2"/>
        <v>1</v>
      </c>
      <c r="H9" s="59">
        <f t="shared" si="3"/>
        <v>0</v>
      </c>
      <c r="I9" s="85">
        <v>12</v>
      </c>
      <c r="J9" s="85">
        <v>10</v>
      </c>
      <c r="K9" s="137">
        <f t="shared" si="4"/>
        <v>-2</v>
      </c>
      <c r="L9" s="138">
        <f t="shared" si="5"/>
        <v>0</v>
      </c>
      <c r="M9" s="54" t="str">
        <f>B16</f>
        <v>BURSA ÜLKEM</v>
      </c>
      <c r="N9" s="139"/>
      <c r="O9" s="65" t="str">
        <f>D27</f>
        <v>ESKİŞEHİR ESJİM</v>
      </c>
      <c r="P9" s="18">
        <f t="shared" si="6"/>
        <v>1</v>
      </c>
      <c r="Q9" s="19">
        <f t="shared" si="7"/>
        <v>11</v>
      </c>
      <c r="R9" s="49">
        <f t="shared" si="8"/>
        <v>1</v>
      </c>
      <c r="S9" s="59">
        <f t="shared" si="9"/>
        <v>0</v>
      </c>
      <c r="T9" s="85">
        <v>12</v>
      </c>
      <c r="U9" s="85">
        <v>1</v>
      </c>
      <c r="V9" s="137">
        <f t="shared" si="10"/>
        <v>-11</v>
      </c>
      <c r="W9" s="138">
        <f t="shared" si="11"/>
        <v>0</v>
      </c>
      <c r="X9" s="54" t="str">
        <f>D28</f>
        <v>FOMGET</v>
      </c>
      <c r="Y9" s="139"/>
      <c r="Z9" s="47" t="str">
        <f>O27</f>
        <v>RİZE GSİM</v>
      </c>
      <c r="AA9" s="18">
        <f t="shared" si="12"/>
        <v>0</v>
      </c>
      <c r="AB9" s="19">
        <f t="shared" si="13"/>
        <v>-6</v>
      </c>
      <c r="AC9" s="49">
        <f t="shared" si="14"/>
        <v>0</v>
      </c>
      <c r="AD9" s="59">
        <f t="shared" si="15"/>
        <v>1</v>
      </c>
      <c r="AE9" s="85">
        <v>6</v>
      </c>
      <c r="AF9" s="85">
        <v>12</v>
      </c>
      <c r="AG9" s="137">
        <f t="shared" si="16"/>
        <v>6</v>
      </c>
      <c r="AH9" s="138">
        <f t="shared" si="17"/>
        <v>1</v>
      </c>
      <c r="AI9" s="54" t="str">
        <f>O28</f>
        <v>BURSA ÜLKEM</v>
      </c>
      <c r="AJ9" s="139"/>
      <c r="AK9" s="47" t="str">
        <f>Z27</f>
        <v>MUĞLA GSİM</v>
      </c>
      <c r="AL9" s="18">
        <f t="shared" si="18"/>
        <v>0</v>
      </c>
      <c r="AM9" s="19">
        <f t="shared" si="19"/>
        <v>-8</v>
      </c>
      <c r="AN9" s="49">
        <f t="shared" si="20"/>
        <v>0</v>
      </c>
      <c r="AO9" s="59">
        <f t="shared" si="21"/>
        <v>1</v>
      </c>
      <c r="AP9" s="85">
        <v>4</v>
      </c>
      <c r="AQ9" s="85">
        <v>12</v>
      </c>
      <c r="AR9" s="137">
        <f t="shared" si="22"/>
        <v>8</v>
      </c>
      <c r="AS9" s="138">
        <f t="shared" si="23"/>
        <v>1</v>
      </c>
      <c r="AT9" s="54" t="str">
        <f>Z28</f>
        <v>RİZE GSİM</v>
      </c>
      <c r="AU9" s="139"/>
      <c r="AV9" s="65" t="str">
        <f>AK27</f>
        <v>ANKARA GÜCÜ</v>
      </c>
      <c r="AW9" s="18">
        <f t="shared" si="24"/>
        <v>0</v>
      </c>
      <c r="AX9" s="19">
        <f t="shared" si="25"/>
        <v>-3</v>
      </c>
      <c r="AY9" s="49">
        <f t="shared" si="26"/>
        <v>0</v>
      </c>
      <c r="AZ9" s="59">
        <f t="shared" si="27"/>
        <v>1</v>
      </c>
      <c r="BA9" s="85">
        <v>9</v>
      </c>
      <c r="BB9" s="85">
        <v>12</v>
      </c>
      <c r="BC9" s="137">
        <f t="shared" si="28"/>
        <v>3</v>
      </c>
      <c r="BD9" s="138">
        <f t="shared" si="29"/>
        <v>1</v>
      </c>
      <c r="BE9" s="69" t="str">
        <f>AK28</f>
        <v>BOLU GMK</v>
      </c>
      <c r="BF9" s="123"/>
      <c r="BG9" s="123"/>
      <c r="BH9" s="123"/>
      <c r="BI9" s="123"/>
      <c r="BJ9" s="123"/>
      <c r="BK9" s="123"/>
      <c r="BL9" s="123"/>
      <c r="BM9" s="123"/>
      <c r="BN9" s="123"/>
      <c r="BO9" s="123"/>
    </row>
    <row r="10" spans="1:67" ht="15" customHeight="1">
      <c r="A10" s="128">
        <v>8</v>
      </c>
      <c r="B10" s="136" t="s">
        <v>90</v>
      </c>
      <c r="C10" s="125"/>
      <c r="D10" s="47" t="str">
        <f>B17</f>
        <v>BOLU GEREDE</v>
      </c>
      <c r="E10" s="18">
        <f t="shared" si="0"/>
        <v>0</v>
      </c>
      <c r="F10" s="19">
        <f t="shared" si="1"/>
        <v>-7</v>
      </c>
      <c r="G10" s="49">
        <f t="shared" si="2"/>
        <v>0</v>
      </c>
      <c r="H10" s="59">
        <f t="shared" si="3"/>
        <v>1</v>
      </c>
      <c r="I10" s="85">
        <v>5</v>
      </c>
      <c r="J10" s="85">
        <v>12</v>
      </c>
      <c r="K10" s="137">
        <f t="shared" si="4"/>
        <v>7</v>
      </c>
      <c r="L10" s="138">
        <f t="shared" si="5"/>
        <v>1</v>
      </c>
      <c r="M10" s="54" t="str">
        <f>B18</f>
        <v>RİZE GSİM</v>
      </c>
      <c r="N10" s="139"/>
      <c r="O10" s="65" t="str">
        <f>D29</f>
        <v>BOLU GEREDE</v>
      </c>
      <c r="P10" s="18">
        <f t="shared" si="6"/>
        <v>0</v>
      </c>
      <c r="Q10" s="19">
        <f t="shared" si="7"/>
        <v>-10</v>
      </c>
      <c r="R10" s="49">
        <f t="shared" si="8"/>
        <v>0</v>
      </c>
      <c r="S10" s="59">
        <f t="shared" si="9"/>
        <v>1</v>
      </c>
      <c r="T10" s="85">
        <v>2</v>
      </c>
      <c r="U10" s="85">
        <v>12</v>
      </c>
      <c r="V10" s="137">
        <f t="shared" si="10"/>
        <v>10</v>
      </c>
      <c r="W10" s="138">
        <f t="shared" si="11"/>
        <v>1</v>
      </c>
      <c r="X10" s="54" t="str">
        <f>D30</f>
        <v>ANKARA SİTAL</v>
      </c>
      <c r="Y10" s="139"/>
      <c r="Z10" s="47" t="str">
        <f>O29</f>
        <v>FOMGET</v>
      </c>
      <c r="AA10" s="18">
        <f t="shared" si="12"/>
        <v>0</v>
      </c>
      <c r="AB10" s="19">
        <f t="shared" si="13"/>
        <v>-3</v>
      </c>
      <c r="AC10" s="49">
        <f t="shared" si="14"/>
        <v>0</v>
      </c>
      <c r="AD10" s="59">
        <f t="shared" si="15"/>
        <v>1</v>
      </c>
      <c r="AE10" s="85">
        <v>9</v>
      </c>
      <c r="AF10" s="85">
        <v>12</v>
      </c>
      <c r="AG10" s="137">
        <f t="shared" si="16"/>
        <v>3</v>
      </c>
      <c r="AH10" s="138">
        <f t="shared" si="17"/>
        <v>1</v>
      </c>
      <c r="AI10" s="54" t="str">
        <f>O30</f>
        <v>BOLU GEREDE</v>
      </c>
      <c r="AJ10" s="139"/>
      <c r="AK10" s="47" t="str">
        <f>Z29</f>
        <v>BURSA ÜLKEM</v>
      </c>
      <c r="AL10" s="18">
        <f t="shared" si="18"/>
        <v>0</v>
      </c>
      <c r="AM10" s="19">
        <f t="shared" si="19"/>
        <v>-9</v>
      </c>
      <c r="AN10" s="49">
        <f t="shared" si="20"/>
        <v>0</v>
      </c>
      <c r="AO10" s="59">
        <f t="shared" si="21"/>
        <v>1</v>
      </c>
      <c r="AP10" s="85">
        <v>3</v>
      </c>
      <c r="AQ10" s="85">
        <v>12</v>
      </c>
      <c r="AR10" s="137">
        <f t="shared" si="22"/>
        <v>9</v>
      </c>
      <c r="AS10" s="138">
        <f t="shared" si="23"/>
        <v>1</v>
      </c>
      <c r="AT10" s="54" t="str">
        <f>Z30</f>
        <v>BOLU GEREDE</v>
      </c>
      <c r="AU10" s="139"/>
      <c r="AV10" s="65" t="str">
        <f>AK29</f>
        <v>MUĞLA GSİM</v>
      </c>
      <c r="AW10" s="18">
        <f t="shared" si="24"/>
        <v>1</v>
      </c>
      <c r="AX10" s="19">
        <f t="shared" si="25"/>
        <v>9</v>
      </c>
      <c r="AY10" s="49">
        <f t="shared" si="26"/>
        <v>1</v>
      </c>
      <c r="AZ10" s="59">
        <f t="shared" si="27"/>
        <v>0</v>
      </c>
      <c r="BA10" s="85">
        <v>12</v>
      </c>
      <c r="BB10" s="85">
        <v>3</v>
      </c>
      <c r="BC10" s="137">
        <f t="shared" si="28"/>
        <v>-9</v>
      </c>
      <c r="BD10" s="138">
        <f t="shared" si="29"/>
        <v>0</v>
      </c>
      <c r="BE10" s="69" t="str">
        <f>AK30</f>
        <v>AYDIN GSİM</v>
      </c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</row>
    <row r="11" spans="1:67" ht="15" customHeight="1" thickBot="1">
      <c r="A11" s="128">
        <v>9</v>
      </c>
      <c r="B11" s="136" t="s">
        <v>2</v>
      </c>
      <c r="C11" s="125"/>
      <c r="D11" s="70" t="str">
        <f>B19</f>
        <v>İZMİR BOCCE</v>
      </c>
      <c r="E11" s="18">
        <f t="shared" si="0"/>
        <v>1</v>
      </c>
      <c r="F11" s="19">
        <f t="shared" si="1"/>
        <v>10</v>
      </c>
      <c r="G11" s="49">
        <f t="shared" si="2"/>
        <v>1</v>
      </c>
      <c r="H11" s="59">
        <f t="shared" si="3"/>
        <v>0</v>
      </c>
      <c r="I11" s="85">
        <v>12</v>
      </c>
      <c r="J11" s="85">
        <v>2</v>
      </c>
      <c r="K11" s="137">
        <f t="shared" si="4"/>
        <v>-10</v>
      </c>
      <c r="L11" s="138">
        <f t="shared" si="5"/>
        <v>0</v>
      </c>
      <c r="M11" s="75" t="str">
        <f>B20</f>
        <v>ANKARA SİTAL</v>
      </c>
      <c r="N11" s="139"/>
      <c r="O11" s="65" t="str">
        <f>D31</f>
        <v>ALAÇAM GENÇLİK</v>
      </c>
      <c r="P11" s="18">
        <f t="shared" si="6"/>
        <v>1</v>
      </c>
      <c r="Q11" s="19">
        <f t="shared" si="7"/>
        <v>8</v>
      </c>
      <c r="R11" s="49">
        <f t="shared" si="8"/>
        <v>1</v>
      </c>
      <c r="S11" s="59">
        <f t="shared" si="9"/>
        <v>0</v>
      </c>
      <c r="T11" s="85">
        <v>12</v>
      </c>
      <c r="U11" s="85">
        <v>4</v>
      </c>
      <c r="V11" s="137">
        <f t="shared" si="10"/>
        <v>-8</v>
      </c>
      <c r="W11" s="138">
        <f t="shared" si="11"/>
        <v>0</v>
      </c>
      <c r="X11" s="75" t="str">
        <f>D32</f>
        <v>AYDIN GSİM</v>
      </c>
      <c r="Y11" s="139"/>
      <c r="Z11" s="70" t="str">
        <f>O31</f>
        <v>AYDIN GSİM</v>
      </c>
      <c r="AA11" s="18">
        <f t="shared" si="12"/>
        <v>0</v>
      </c>
      <c r="AB11" s="19">
        <f t="shared" si="13"/>
        <v>-12</v>
      </c>
      <c r="AC11" s="49">
        <f t="shared" si="14"/>
        <v>0</v>
      </c>
      <c r="AD11" s="59">
        <f t="shared" si="15"/>
        <v>1</v>
      </c>
      <c r="AE11" s="85">
        <v>0</v>
      </c>
      <c r="AF11" s="85">
        <v>12</v>
      </c>
      <c r="AG11" s="137">
        <f t="shared" si="16"/>
        <v>12</v>
      </c>
      <c r="AH11" s="138">
        <f t="shared" si="17"/>
        <v>1</v>
      </c>
      <c r="AI11" s="75" t="str">
        <f>O32</f>
        <v>BİNGÖL GENÇLİK</v>
      </c>
      <c r="AJ11" s="139"/>
      <c r="AK11" s="70" t="str">
        <f>Z31</f>
        <v>FOMGET</v>
      </c>
      <c r="AL11" s="18">
        <f t="shared" si="18"/>
        <v>0</v>
      </c>
      <c r="AM11" s="19">
        <f t="shared" si="19"/>
        <v>-7</v>
      </c>
      <c r="AN11" s="49">
        <f t="shared" si="20"/>
        <v>0</v>
      </c>
      <c r="AO11" s="59">
        <f t="shared" si="21"/>
        <v>1</v>
      </c>
      <c r="AP11" s="85">
        <v>5</v>
      </c>
      <c r="AQ11" s="85">
        <v>12</v>
      </c>
      <c r="AR11" s="137">
        <f t="shared" si="22"/>
        <v>7</v>
      </c>
      <c r="AS11" s="138">
        <f>IF(AQ11&gt;11,1,0)</f>
        <v>1</v>
      </c>
      <c r="AT11" s="75" t="str">
        <f>Z32</f>
        <v>AYDIN GSİM</v>
      </c>
      <c r="AU11" s="139"/>
      <c r="AV11" s="65" t="str">
        <f>AK31</f>
        <v>BURSA ÜLKEM</v>
      </c>
      <c r="AW11" s="18">
        <f t="shared" si="24"/>
        <v>1</v>
      </c>
      <c r="AX11" s="19">
        <f t="shared" si="25"/>
        <v>12</v>
      </c>
      <c r="AY11" s="49">
        <f t="shared" si="26"/>
        <v>1</v>
      </c>
      <c r="AZ11" s="59">
        <f t="shared" si="27"/>
        <v>0</v>
      </c>
      <c r="BA11" s="85">
        <v>12</v>
      </c>
      <c r="BB11" s="85">
        <v>0</v>
      </c>
      <c r="BC11" s="137">
        <f t="shared" si="28"/>
        <v>-12</v>
      </c>
      <c r="BD11" s="138">
        <f t="shared" si="29"/>
        <v>0</v>
      </c>
      <c r="BE11" s="69" t="str">
        <f>AK32</f>
        <v>FOMGET</v>
      </c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</row>
    <row r="12" spans="1:67" ht="15" customHeight="1">
      <c r="A12" s="128">
        <v>10</v>
      </c>
      <c r="B12" s="136" t="s">
        <v>50</v>
      </c>
      <c r="C12" s="125"/>
      <c r="D12" s="140"/>
      <c r="E12" s="140"/>
      <c r="F12" s="140"/>
      <c r="G12" s="140"/>
      <c r="H12" s="140"/>
      <c r="I12" s="140"/>
      <c r="J12" s="140"/>
      <c r="K12" s="125"/>
      <c r="L12" s="125"/>
      <c r="M12" s="140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</row>
    <row r="13" spans="1:67" ht="15" customHeight="1">
      <c r="A13" s="128">
        <v>11</v>
      </c>
      <c r="B13" s="136" t="s">
        <v>53</v>
      </c>
      <c r="C13" s="125"/>
      <c r="D13" s="260" t="s">
        <v>78</v>
      </c>
      <c r="E13" s="260"/>
      <c r="F13" s="260"/>
      <c r="G13" s="260"/>
      <c r="H13" s="260"/>
      <c r="I13" s="261"/>
      <c r="J13" s="261"/>
      <c r="K13" s="261"/>
      <c r="L13" s="261"/>
      <c r="M13" s="141"/>
      <c r="N13" s="142"/>
      <c r="O13" s="260" t="s">
        <v>79</v>
      </c>
      <c r="P13" s="260"/>
      <c r="Q13" s="260"/>
      <c r="R13" s="260"/>
      <c r="S13" s="260"/>
      <c r="T13" s="260"/>
      <c r="U13" s="260"/>
      <c r="V13" s="260"/>
      <c r="W13" s="260"/>
      <c r="X13" s="143"/>
      <c r="Y13" s="142"/>
      <c r="Z13" s="260" t="s">
        <v>80</v>
      </c>
      <c r="AA13" s="260"/>
      <c r="AB13" s="260"/>
      <c r="AC13" s="260"/>
      <c r="AD13" s="260"/>
      <c r="AE13" s="260"/>
      <c r="AF13" s="260"/>
      <c r="AG13" s="260"/>
      <c r="AH13" s="260"/>
      <c r="AI13" s="143"/>
      <c r="AJ13" s="142"/>
      <c r="AK13" s="260" t="s">
        <v>81</v>
      </c>
      <c r="AL13" s="260"/>
      <c r="AM13" s="260"/>
      <c r="AN13" s="260"/>
      <c r="AO13" s="260"/>
      <c r="AP13" s="260"/>
      <c r="AQ13" s="260"/>
      <c r="AR13" s="260"/>
      <c r="AS13" s="260"/>
      <c r="AT13" s="143"/>
      <c r="AU13" s="142"/>
      <c r="AV13" s="260" t="s">
        <v>82</v>
      </c>
      <c r="AW13" s="260"/>
      <c r="AX13" s="260"/>
      <c r="AY13" s="260"/>
      <c r="AZ13" s="260"/>
      <c r="BA13" s="260"/>
      <c r="BB13" s="260"/>
      <c r="BC13" s="260"/>
      <c r="BD13" s="260"/>
      <c r="BE13" s="14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</row>
    <row r="14" spans="1:67" ht="15" customHeight="1">
      <c r="A14" s="128">
        <v>12</v>
      </c>
      <c r="B14" s="136" t="s">
        <v>49</v>
      </c>
      <c r="C14" s="125"/>
      <c r="D14" s="128" t="s">
        <v>83</v>
      </c>
      <c r="E14" s="144" t="s">
        <v>86</v>
      </c>
      <c r="F14" s="144" t="s">
        <v>87</v>
      </c>
      <c r="G14" s="145" t="s">
        <v>88</v>
      </c>
      <c r="H14" s="146" t="s">
        <v>84</v>
      </c>
      <c r="I14" s="147"/>
      <c r="J14" s="147"/>
      <c r="K14" s="147"/>
      <c r="L14" s="147"/>
      <c r="M14" s="148"/>
      <c r="N14" s="149"/>
      <c r="O14" s="128" t="s">
        <v>83</v>
      </c>
      <c r="P14" s="144" t="s">
        <v>76</v>
      </c>
      <c r="Q14" s="144" t="s">
        <v>70</v>
      </c>
      <c r="R14" s="145" t="s">
        <v>26</v>
      </c>
      <c r="S14" s="145"/>
      <c r="T14" s="266" t="s">
        <v>40</v>
      </c>
      <c r="U14" s="266"/>
      <c r="V14" s="266"/>
      <c r="W14" s="266"/>
      <c r="X14" s="266"/>
      <c r="Y14" s="149"/>
      <c r="Z14" s="128" t="s">
        <v>83</v>
      </c>
      <c r="AA14" s="144" t="s">
        <v>76</v>
      </c>
      <c r="AB14" s="144" t="s">
        <v>70</v>
      </c>
      <c r="AC14" s="145" t="s">
        <v>26</v>
      </c>
      <c r="AD14" s="145"/>
      <c r="AE14" s="150" t="s">
        <v>40</v>
      </c>
      <c r="AF14" s="151"/>
      <c r="AG14" s="151"/>
      <c r="AH14" s="151"/>
      <c r="AI14" s="152"/>
      <c r="AJ14" s="149"/>
      <c r="AK14" s="128" t="s">
        <v>83</v>
      </c>
      <c r="AL14" s="144" t="s">
        <v>76</v>
      </c>
      <c r="AM14" s="144" t="s">
        <v>70</v>
      </c>
      <c r="AN14" s="145" t="s">
        <v>26</v>
      </c>
      <c r="AO14" s="145"/>
      <c r="AP14" s="150" t="s">
        <v>40</v>
      </c>
      <c r="AQ14" s="151"/>
      <c r="AR14" s="151"/>
      <c r="AS14" s="151"/>
      <c r="AT14" s="152"/>
      <c r="AU14" s="149"/>
      <c r="AV14" s="128" t="s">
        <v>83</v>
      </c>
      <c r="AW14" s="144" t="s">
        <v>76</v>
      </c>
      <c r="AX14" s="144" t="s">
        <v>70</v>
      </c>
      <c r="AY14" s="145"/>
      <c r="AZ14" s="145" t="s">
        <v>26</v>
      </c>
      <c r="BA14" s="153"/>
      <c r="BB14" s="150" t="s">
        <v>40</v>
      </c>
      <c r="BC14" s="151"/>
      <c r="BD14" s="151"/>
      <c r="BE14" s="152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</row>
    <row r="15" spans="1:67" ht="15" customHeight="1">
      <c r="A15" s="128">
        <v>13</v>
      </c>
      <c r="B15" s="136" t="s">
        <v>4</v>
      </c>
      <c r="C15" s="125"/>
      <c r="D15" s="136" t="s">
        <v>45</v>
      </c>
      <c r="E15" s="154">
        <v>1</v>
      </c>
      <c r="F15" s="155">
        <v>12</v>
      </c>
      <c r="G15" s="156">
        <v>1</v>
      </c>
      <c r="H15" s="157"/>
      <c r="I15" s="158" t="s">
        <v>91</v>
      </c>
      <c r="J15" s="159"/>
      <c r="K15" s="159"/>
      <c r="L15" s="159"/>
      <c r="M15" s="160"/>
      <c r="N15" s="125"/>
      <c r="O15" s="136" t="s">
        <v>6</v>
      </c>
      <c r="P15" s="154">
        <v>2</v>
      </c>
      <c r="Q15" s="155">
        <v>21</v>
      </c>
      <c r="R15" s="156">
        <v>2</v>
      </c>
      <c r="S15" s="157"/>
      <c r="T15" s="158" t="s">
        <v>106</v>
      </c>
      <c r="U15" s="161"/>
      <c r="V15" s="161"/>
      <c r="W15" s="161"/>
      <c r="X15" s="162"/>
      <c r="Y15" s="125"/>
      <c r="Z15" s="136" t="s">
        <v>6</v>
      </c>
      <c r="AA15" s="154">
        <v>3</v>
      </c>
      <c r="AB15" s="155">
        <v>26</v>
      </c>
      <c r="AC15" s="156">
        <v>3</v>
      </c>
      <c r="AD15" s="157"/>
      <c r="AE15" s="158" t="s">
        <v>106</v>
      </c>
      <c r="AF15" s="161"/>
      <c r="AG15" s="163"/>
      <c r="AH15" s="163"/>
      <c r="AI15" s="164"/>
      <c r="AJ15" s="125"/>
      <c r="AK15" s="136" t="s">
        <v>6</v>
      </c>
      <c r="AL15" s="154">
        <v>4</v>
      </c>
      <c r="AM15" s="155">
        <v>34</v>
      </c>
      <c r="AN15" s="156">
        <v>4</v>
      </c>
      <c r="AO15" s="157"/>
      <c r="AP15" s="158" t="s">
        <v>106</v>
      </c>
      <c r="AQ15" s="161"/>
      <c r="AR15" s="163"/>
      <c r="AS15" s="163"/>
      <c r="AT15" s="164"/>
      <c r="AU15" s="125"/>
      <c r="AV15" s="136" t="s">
        <v>6</v>
      </c>
      <c r="AW15" s="154">
        <v>5</v>
      </c>
      <c r="AX15" s="155">
        <v>38</v>
      </c>
      <c r="AY15" s="156">
        <v>5</v>
      </c>
      <c r="AZ15" s="157">
        <v>18</v>
      </c>
      <c r="BA15" s="158" t="s">
        <v>106</v>
      </c>
      <c r="BB15" s="161"/>
      <c r="BC15" s="163"/>
      <c r="BD15" s="163"/>
      <c r="BE15" s="164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</row>
    <row r="16" spans="1:67" ht="15" customHeight="1">
      <c r="A16" s="128">
        <v>14</v>
      </c>
      <c r="B16" s="136" t="s">
        <v>44</v>
      </c>
      <c r="C16" s="125"/>
      <c r="D16" s="136" t="s">
        <v>2</v>
      </c>
      <c r="E16" s="154">
        <v>1</v>
      </c>
      <c r="F16" s="155">
        <v>11</v>
      </c>
      <c r="G16" s="156">
        <v>1</v>
      </c>
      <c r="H16" s="157"/>
      <c r="I16" s="158" t="s">
        <v>98</v>
      </c>
      <c r="J16" s="159"/>
      <c r="K16" s="159"/>
      <c r="L16" s="159"/>
      <c r="M16" s="160"/>
      <c r="N16" s="125"/>
      <c r="O16" s="136" t="s">
        <v>90</v>
      </c>
      <c r="P16" s="154">
        <v>2</v>
      </c>
      <c r="Q16" s="155">
        <v>17</v>
      </c>
      <c r="R16" s="156">
        <v>2</v>
      </c>
      <c r="S16" s="157"/>
      <c r="T16" s="158" t="s">
        <v>97</v>
      </c>
      <c r="U16" s="161"/>
      <c r="V16" s="161"/>
      <c r="W16" s="161"/>
      <c r="X16" s="162"/>
      <c r="Y16" s="125"/>
      <c r="Z16" s="136" t="s">
        <v>2</v>
      </c>
      <c r="AA16" s="154">
        <v>3</v>
      </c>
      <c r="AB16" s="155">
        <v>17</v>
      </c>
      <c r="AC16" s="156">
        <v>3</v>
      </c>
      <c r="AD16" s="157"/>
      <c r="AE16" s="158" t="s">
        <v>98</v>
      </c>
      <c r="AF16" s="161"/>
      <c r="AG16" s="163"/>
      <c r="AH16" s="163"/>
      <c r="AI16" s="164"/>
      <c r="AJ16" s="125"/>
      <c r="AK16" s="136" t="s">
        <v>5</v>
      </c>
      <c r="AL16" s="154">
        <v>4</v>
      </c>
      <c r="AM16" s="155">
        <v>27</v>
      </c>
      <c r="AN16" s="156">
        <v>4</v>
      </c>
      <c r="AO16" s="157"/>
      <c r="AP16" s="158" t="s">
        <v>92</v>
      </c>
      <c r="AQ16" s="161"/>
      <c r="AR16" s="163"/>
      <c r="AS16" s="163"/>
      <c r="AT16" s="164"/>
      <c r="AU16" s="125"/>
      <c r="AV16" s="136" t="s">
        <v>5</v>
      </c>
      <c r="AW16" s="154">
        <v>3</v>
      </c>
      <c r="AX16" s="155">
        <v>23</v>
      </c>
      <c r="AY16" s="156">
        <v>4</v>
      </c>
      <c r="AZ16" s="157">
        <v>17</v>
      </c>
      <c r="BA16" s="158" t="s">
        <v>199</v>
      </c>
      <c r="BB16" s="161"/>
      <c r="BC16" s="163"/>
      <c r="BD16" s="163"/>
      <c r="BE16" s="164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</row>
    <row r="17" spans="1:67" ht="15" customHeight="1">
      <c r="A17" s="128">
        <v>15</v>
      </c>
      <c r="B17" s="136" t="s">
        <v>47</v>
      </c>
      <c r="C17" s="125"/>
      <c r="D17" s="136" t="s">
        <v>49</v>
      </c>
      <c r="E17" s="154">
        <v>1</v>
      </c>
      <c r="F17" s="155">
        <v>11</v>
      </c>
      <c r="G17" s="156">
        <v>1</v>
      </c>
      <c r="H17" s="157"/>
      <c r="I17" s="158" t="s">
        <v>101</v>
      </c>
      <c r="J17" s="159"/>
      <c r="K17" s="159"/>
      <c r="L17" s="159"/>
      <c r="M17" s="160"/>
      <c r="N17" s="125"/>
      <c r="O17" s="136" t="s">
        <v>2</v>
      </c>
      <c r="P17" s="154">
        <v>2</v>
      </c>
      <c r="Q17" s="155">
        <v>14</v>
      </c>
      <c r="R17" s="156">
        <v>2</v>
      </c>
      <c r="S17" s="157"/>
      <c r="T17" s="158" t="s">
        <v>98</v>
      </c>
      <c r="U17" s="161"/>
      <c r="V17" s="161"/>
      <c r="W17" s="161"/>
      <c r="X17" s="162"/>
      <c r="Y17" s="125"/>
      <c r="Z17" s="136" t="s">
        <v>5</v>
      </c>
      <c r="AA17" s="154">
        <v>3</v>
      </c>
      <c r="AB17" s="155">
        <v>15</v>
      </c>
      <c r="AC17" s="156">
        <v>3</v>
      </c>
      <c r="AD17" s="157"/>
      <c r="AE17" s="158" t="s">
        <v>92</v>
      </c>
      <c r="AF17" s="161"/>
      <c r="AG17" s="163"/>
      <c r="AH17" s="163"/>
      <c r="AI17" s="164"/>
      <c r="AJ17" s="125"/>
      <c r="AK17" s="136" t="s">
        <v>1</v>
      </c>
      <c r="AL17" s="154">
        <v>2</v>
      </c>
      <c r="AM17" s="155">
        <v>18</v>
      </c>
      <c r="AN17" s="156">
        <v>3</v>
      </c>
      <c r="AO17" s="157"/>
      <c r="AP17" s="158" t="s">
        <v>93</v>
      </c>
      <c r="AQ17" s="161"/>
      <c r="AR17" s="163"/>
      <c r="AS17" s="163"/>
      <c r="AT17" s="164"/>
      <c r="AU17" s="125"/>
      <c r="AV17" s="136" t="s">
        <v>50</v>
      </c>
      <c r="AW17" s="154">
        <v>3</v>
      </c>
      <c r="AX17" s="155">
        <v>19</v>
      </c>
      <c r="AY17" s="156">
        <v>4</v>
      </c>
      <c r="AZ17" s="157">
        <v>16</v>
      </c>
      <c r="BA17" s="158" t="s">
        <v>99</v>
      </c>
      <c r="BB17" s="161"/>
      <c r="BC17" s="163"/>
      <c r="BD17" s="163"/>
      <c r="BE17" s="164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</row>
    <row r="18" spans="1:67" ht="15" customHeight="1">
      <c r="A18" s="128">
        <v>16</v>
      </c>
      <c r="B18" s="136" t="s">
        <v>43</v>
      </c>
      <c r="C18" s="125"/>
      <c r="D18" s="136" t="s">
        <v>6</v>
      </c>
      <c r="E18" s="154">
        <v>1</v>
      </c>
      <c r="F18" s="155">
        <v>10</v>
      </c>
      <c r="G18" s="156">
        <v>1</v>
      </c>
      <c r="H18" s="157"/>
      <c r="I18" s="158" t="s">
        <v>106</v>
      </c>
      <c r="J18" s="159"/>
      <c r="K18" s="159"/>
      <c r="L18" s="159"/>
      <c r="M18" s="160"/>
      <c r="N18" s="125"/>
      <c r="O18" s="136" t="s">
        <v>4</v>
      </c>
      <c r="P18" s="154">
        <v>2</v>
      </c>
      <c r="Q18" s="155">
        <v>10</v>
      </c>
      <c r="R18" s="156">
        <v>2</v>
      </c>
      <c r="S18" s="157"/>
      <c r="T18" s="158" t="s">
        <v>102</v>
      </c>
      <c r="U18" s="161"/>
      <c r="V18" s="161"/>
      <c r="W18" s="161"/>
      <c r="X18" s="162"/>
      <c r="Y18" s="125"/>
      <c r="Z18" s="136" t="s">
        <v>90</v>
      </c>
      <c r="AA18" s="154">
        <v>1</v>
      </c>
      <c r="AB18" s="155">
        <v>12</v>
      </c>
      <c r="AC18" s="156">
        <v>2</v>
      </c>
      <c r="AD18" s="157"/>
      <c r="AE18" s="158" t="s">
        <v>97</v>
      </c>
      <c r="AF18" s="161"/>
      <c r="AG18" s="163"/>
      <c r="AH18" s="163"/>
      <c r="AI18" s="164"/>
      <c r="AJ18" s="125"/>
      <c r="AK18" s="136" t="s">
        <v>2</v>
      </c>
      <c r="AL18" s="154">
        <v>2</v>
      </c>
      <c r="AM18" s="155">
        <v>9</v>
      </c>
      <c r="AN18" s="156">
        <v>3</v>
      </c>
      <c r="AO18" s="157"/>
      <c r="AP18" s="158" t="s">
        <v>98</v>
      </c>
      <c r="AQ18" s="161"/>
      <c r="AR18" s="163"/>
      <c r="AS18" s="163"/>
      <c r="AT18" s="164"/>
      <c r="AU18" s="125"/>
      <c r="AV18" s="136" t="s">
        <v>1</v>
      </c>
      <c r="AW18" s="154">
        <v>3</v>
      </c>
      <c r="AX18" s="155">
        <v>19</v>
      </c>
      <c r="AY18" s="156">
        <v>4</v>
      </c>
      <c r="AZ18" s="157">
        <v>15</v>
      </c>
      <c r="BA18" s="158" t="s">
        <v>93</v>
      </c>
      <c r="BB18" s="161"/>
      <c r="BC18" s="163"/>
      <c r="BD18" s="163"/>
      <c r="BE18" s="164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</row>
    <row r="19" spans="1:67" ht="15" customHeight="1">
      <c r="A19" s="128">
        <v>17</v>
      </c>
      <c r="B19" s="136" t="s">
        <v>6</v>
      </c>
      <c r="C19" s="125"/>
      <c r="D19" s="136" t="s">
        <v>43</v>
      </c>
      <c r="E19" s="154">
        <v>1</v>
      </c>
      <c r="F19" s="155">
        <v>7</v>
      </c>
      <c r="G19" s="156">
        <v>1</v>
      </c>
      <c r="H19" s="157"/>
      <c r="I19" s="158" t="s">
        <v>105</v>
      </c>
      <c r="J19" s="159"/>
      <c r="K19" s="159"/>
      <c r="L19" s="159"/>
      <c r="M19" s="160"/>
      <c r="N19" s="125"/>
      <c r="O19" s="136" t="s">
        <v>5</v>
      </c>
      <c r="P19" s="154">
        <v>2</v>
      </c>
      <c r="Q19" s="155">
        <v>8</v>
      </c>
      <c r="R19" s="156">
        <v>2</v>
      </c>
      <c r="S19" s="157"/>
      <c r="T19" s="158" t="s">
        <v>92</v>
      </c>
      <c r="U19" s="161"/>
      <c r="V19" s="161"/>
      <c r="W19" s="161"/>
      <c r="X19" s="162"/>
      <c r="Y19" s="125"/>
      <c r="Z19" s="136" t="s">
        <v>3</v>
      </c>
      <c r="AA19" s="154">
        <v>1</v>
      </c>
      <c r="AB19" s="155">
        <v>11</v>
      </c>
      <c r="AC19" s="156">
        <v>2</v>
      </c>
      <c r="AD19" s="157"/>
      <c r="AE19" s="158" t="s">
        <v>107</v>
      </c>
      <c r="AF19" s="161"/>
      <c r="AG19" s="163"/>
      <c r="AH19" s="163"/>
      <c r="AI19" s="164"/>
      <c r="AJ19" s="125"/>
      <c r="AK19" s="136" t="s">
        <v>50</v>
      </c>
      <c r="AL19" s="154">
        <v>2</v>
      </c>
      <c r="AM19" s="155">
        <v>8</v>
      </c>
      <c r="AN19" s="156">
        <v>3</v>
      </c>
      <c r="AO19" s="157"/>
      <c r="AP19" s="158" t="s">
        <v>99</v>
      </c>
      <c r="AQ19" s="161"/>
      <c r="AR19" s="163"/>
      <c r="AS19" s="163"/>
      <c r="AT19" s="164"/>
      <c r="AU19" s="125"/>
      <c r="AV19" s="136" t="s">
        <v>3</v>
      </c>
      <c r="AW19" s="154">
        <v>1</v>
      </c>
      <c r="AX19" s="155">
        <v>14</v>
      </c>
      <c r="AY19" s="156">
        <v>3</v>
      </c>
      <c r="AZ19" s="157">
        <v>14</v>
      </c>
      <c r="BA19" s="158" t="s">
        <v>107</v>
      </c>
      <c r="BB19" s="161"/>
      <c r="BC19" s="163"/>
      <c r="BD19" s="163"/>
      <c r="BE19" s="164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</row>
    <row r="20" spans="1:67" ht="15" customHeight="1">
      <c r="A20" s="128">
        <v>18</v>
      </c>
      <c r="B20" s="136" t="s">
        <v>3</v>
      </c>
      <c r="C20" s="125"/>
      <c r="D20" s="136" t="s">
        <v>90</v>
      </c>
      <c r="E20" s="154">
        <v>1</v>
      </c>
      <c r="F20" s="155">
        <v>6</v>
      </c>
      <c r="G20" s="156">
        <v>1</v>
      </c>
      <c r="H20" s="157"/>
      <c r="I20" s="158" t="s">
        <v>97</v>
      </c>
      <c r="J20" s="159"/>
      <c r="K20" s="159"/>
      <c r="L20" s="159"/>
      <c r="M20" s="160"/>
      <c r="N20" s="125"/>
      <c r="O20" s="136" t="s">
        <v>45</v>
      </c>
      <c r="P20" s="154">
        <v>0</v>
      </c>
      <c r="Q20" s="155">
        <v>9</v>
      </c>
      <c r="R20" s="156">
        <v>1</v>
      </c>
      <c r="S20" s="157"/>
      <c r="T20" s="158" t="s">
        <v>91</v>
      </c>
      <c r="U20" s="161"/>
      <c r="V20" s="161"/>
      <c r="W20" s="161"/>
      <c r="X20" s="162"/>
      <c r="Y20" s="125"/>
      <c r="Z20" s="136" t="s">
        <v>1</v>
      </c>
      <c r="AA20" s="154">
        <v>1</v>
      </c>
      <c r="AB20" s="155">
        <v>10</v>
      </c>
      <c r="AC20" s="156">
        <v>2</v>
      </c>
      <c r="AD20" s="157"/>
      <c r="AE20" s="158" t="s">
        <v>93</v>
      </c>
      <c r="AF20" s="161"/>
      <c r="AG20" s="163"/>
      <c r="AH20" s="163"/>
      <c r="AI20" s="164"/>
      <c r="AJ20" s="125"/>
      <c r="AK20" s="136" t="s">
        <v>45</v>
      </c>
      <c r="AL20" s="154">
        <v>0</v>
      </c>
      <c r="AM20" s="155">
        <v>11</v>
      </c>
      <c r="AN20" s="156">
        <v>2</v>
      </c>
      <c r="AO20" s="157"/>
      <c r="AP20" s="158" t="s">
        <v>91</v>
      </c>
      <c r="AQ20" s="161"/>
      <c r="AR20" s="163"/>
      <c r="AS20" s="163"/>
      <c r="AT20" s="164"/>
      <c r="AU20" s="125"/>
      <c r="AV20" s="136" t="s">
        <v>2</v>
      </c>
      <c r="AW20" s="154">
        <v>1</v>
      </c>
      <c r="AX20" s="155">
        <v>8</v>
      </c>
      <c r="AY20" s="156">
        <v>3</v>
      </c>
      <c r="AZ20" s="157">
        <v>13</v>
      </c>
      <c r="BA20" s="158" t="s">
        <v>98</v>
      </c>
      <c r="BB20" s="161"/>
      <c r="BC20" s="163"/>
      <c r="BD20" s="163"/>
      <c r="BE20" s="164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</row>
    <row r="21" spans="1:67" ht="15.75">
      <c r="A21" s="165"/>
      <c r="B21" s="165"/>
      <c r="C21" s="125"/>
      <c r="D21" s="136" t="s">
        <v>5</v>
      </c>
      <c r="E21" s="154">
        <v>1</v>
      </c>
      <c r="F21" s="155">
        <v>4</v>
      </c>
      <c r="G21" s="156">
        <v>1</v>
      </c>
      <c r="H21" s="157"/>
      <c r="I21" s="158" t="s">
        <v>92</v>
      </c>
      <c r="J21" s="159"/>
      <c r="K21" s="159"/>
      <c r="L21" s="159"/>
      <c r="M21" s="160"/>
      <c r="N21" s="125"/>
      <c r="O21" s="136" t="s">
        <v>1</v>
      </c>
      <c r="P21" s="154">
        <v>0</v>
      </c>
      <c r="Q21" s="155">
        <v>7</v>
      </c>
      <c r="R21" s="156">
        <v>1</v>
      </c>
      <c r="S21" s="157"/>
      <c r="T21" s="158" t="s">
        <v>93</v>
      </c>
      <c r="U21" s="161"/>
      <c r="V21" s="161"/>
      <c r="W21" s="161"/>
      <c r="X21" s="162"/>
      <c r="Y21" s="125"/>
      <c r="Z21" s="136" t="s">
        <v>4</v>
      </c>
      <c r="AA21" s="154">
        <v>1</v>
      </c>
      <c r="AB21" s="155">
        <v>7</v>
      </c>
      <c r="AC21" s="156">
        <v>2</v>
      </c>
      <c r="AD21" s="157"/>
      <c r="AE21" s="158" t="s">
        <v>102</v>
      </c>
      <c r="AF21" s="161"/>
      <c r="AG21" s="163"/>
      <c r="AH21" s="163"/>
      <c r="AI21" s="164"/>
      <c r="AJ21" s="125"/>
      <c r="AK21" s="136" t="s">
        <v>3</v>
      </c>
      <c r="AL21" s="154">
        <v>0</v>
      </c>
      <c r="AM21" s="155">
        <v>3</v>
      </c>
      <c r="AN21" s="156">
        <v>2</v>
      </c>
      <c r="AO21" s="157"/>
      <c r="AP21" s="158" t="s">
        <v>107</v>
      </c>
      <c r="AQ21" s="161"/>
      <c r="AR21" s="163"/>
      <c r="AS21" s="163"/>
      <c r="AT21" s="164"/>
      <c r="AU21" s="125"/>
      <c r="AV21" s="136" t="s">
        <v>43</v>
      </c>
      <c r="AW21" s="154">
        <v>1</v>
      </c>
      <c r="AX21" s="155">
        <v>5</v>
      </c>
      <c r="AY21" s="156">
        <v>3</v>
      </c>
      <c r="AZ21" s="157">
        <v>12</v>
      </c>
      <c r="BA21" s="158" t="s">
        <v>105</v>
      </c>
      <c r="BB21" s="161"/>
      <c r="BC21" s="163"/>
      <c r="BD21" s="163"/>
      <c r="BE21" s="164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</row>
    <row r="22" spans="1:67" ht="15.75">
      <c r="A22" s="125"/>
      <c r="B22" s="125"/>
      <c r="C22" s="125"/>
      <c r="D22" s="136" t="s">
        <v>7</v>
      </c>
      <c r="E22" s="154">
        <v>1</v>
      </c>
      <c r="F22" s="155">
        <v>3</v>
      </c>
      <c r="G22" s="156">
        <v>1</v>
      </c>
      <c r="H22" s="157"/>
      <c r="I22" s="158" t="s">
        <v>95</v>
      </c>
      <c r="J22" s="159"/>
      <c r="K22" s="159"/>
      <c r="L22" s="159"/>
      <c r="M22" s="160"/>
      <c r="N22" s="125"/>
      <c r="O22" s="136" t="s">
        <v>51</v>
      </c>
      <c r="P22" s="154">
        <v>0</v>
      </c>
      <c r="Q22" s="155">
        <v>1</v>
      </c>
      <c r="R22" s="156">
        <v>1</v>
      </c>
      <c r="S22" s="157"/>
      <c r="T22" s="158" t="s">
        <v>94</v>
      </c>
      <c r="U22" s="161"/>
      <c r="V22" s="161"/>
      <c r="W22" s="161"/>
      <c r="X22" s="162"/>
      <c r="Y22" s="125"/>
      <c r="Z22" s="136" t="s">
        <v>50</v>
      </c>
      <c r="AA22" s="154">
        <v>1</v>
      </c>
      <c r="AB22" s="155">
        <v>1</v>
      </c>
      <c r="AC22" s="156">
        <v>2</v>
      </c>
      <c r="AD22" s="157"/>
      <c r="AE22" s="158" t="s">
        <v>99</v>
      </c>
      <c r="AF22" s="161"/>
      <c r="AG22" s="163"/>
      <c r="AH22" s="163"/>
      <c r="AI22" s="164"/>
      <c r="AJ22" s="125"/>
      <c r="AK22" s="136" t="s">
        <v>90</v>
      </c>
      <c r="AL22" s="154">
        <v>0</v>
      </c>
      <c r="AM22" s="155">
        <v>0</v>
      </c>
      <c r="AN22" s="156">
        <v>2</v>
      </c>
      <c r="AO22" s="157"/>
      <c r="AP22" s="158" t="s">
        <v>97</v>
      </c>
      <c r="AQ22" s="161"/>
      <c r="AR22" s="163"/>
      <c r="AS22" s="163"/>
      <c r="AT22" s="164"/>
      <c r="AU22" s="125"/>
      <c r="AV22" s="136" t="s">
        <v>89</v>
      </c>
      <c r="AW22" s="154">
        <v>1</v>
      </c>
      <c r="AX22" s="155">
        <v>-1</v>
      </c>
      <c r="AY22" s="156">
        <v>3</v>
      </c>
      <c r="AZ22" s="157">
        <v>11</v>
      </c>
      <c r="BA22" s="158" t="s">
        <v>175</v>
      </c>
      <c r="BB22" s="161"/>
      <c r="BC22" s="163"/>
      <c r="BD22" s="163"/>
      <c r="BE22" s="164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</row>
    <row r="23" spans="1:67" ht="15.75">
      <c r="A23" s="125"/>
      <c r="B23" s="125"/>
      <c r="C23" s="125"/>
      <c r="D23" s="136" t="s">
        <v>4</v>
      </c>
      <c r="E23" s="154">
        <v>1</v>
      </c>
      <c r="F23" s="155">
        <v>2</v>
      </c>
      <c r="G23" s="156">
        <v>1</v>
      </c>
      <c r="H23" s="157"/>
      <c r="I23" s="158" t="s">
        <v>102</v>
      </c>
      <c r="J23" s="159"/>
      <c r="K23" s="159"/>
      <c r="L23" s="159"/>
      <c r="M23" s="160"/>
      <c r="N23" s="125"/>
      <c r="O23" s="136" t="s">
        <v>49</v>
      </c>
      <c r="P23" s="154">
        <v>0</v>
      </c>
      <c r="Q23" s="155">
        <v>0</v>
      </c>
      <c r="R23" s="156">
        <v>1</v>
      </c>
      <c r="S23" s="157"/>
      <c r="T23" s="158" t="s">
        <v>101</v>
      </c>
      <c r="U23" s="161"/>
      <c r="V23" s="161"/>
      <c r="W23" s="161"/>
      <c r="X23" s="162"/>
      <c r="Y23" s="125"/>
      <c r="Z23" s="136" t="s">
        <v>49</v>
      </c>
      <c r="AA23" s="154">
        <v>0</v>
      </c>
      <c r="AB23" s="155">
        <v>-11</v>
      </c>
      <c r="AC23" s="156">
        <v>1</v>
      </c>
      <c r="AD23" s="157"/>
      <c r="AE23" s="158" t="s">
        <v>101</v>
      </c>
      <c r="AF23" s="161"/>
      <c r="AG23" s="163"/>
      <c r="AH23" s="163"/>
      <c r="AI23" s="164"/>
      <c r="AJ23" s="125"/>
      <c r="AK23" s="136" t="s">
        <v>4</v>
      </c>
      <c r="AL23" s="154">
        <v>0</v>
      </c>
      <c r="AM23" s="155">
        <v>0</v>
      </c>
      <c r="AN23" s="156">
        <v>2</v>
      </c>
      <c r="AO23" s="157"/>
      <c r="AP23" s="158" t="s">
        <v>102</v>
      </c>
      <c r="AQ23" s="161"/>
      <c r="AR23" s="163"/>
      <c r="AS23" s="163"/>
      <c r="AT23" s="164"/>
      <c r="AU23" s="125"/>
      <c r="AV23" s="136" t="s">
        <v>45</v>
      </c>
      <c r="AW23" s="154">
        <v>-1</v>
      </c>
      <c r="AX23" s="155">
        <v>0</v>
      </c>
      <c r="AY23" s="156">
        <v>2</v>
      </c>
      <c r="AZ23" s="157">
        <v>10</v>
      </c>
      <c r="BA23" s="158" t="s">
        <v>91</v>
      </c>
      <c r="BB23" s="161"/>
      <c r="BC23" s="163"/>
      <c r="BD23" s="163"/>
      <c r="BE23" s="164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</row>
    <row r="24" spans="1:67" ht="15.75">
      <c r="A24" s="125"/>
      <c r="B24" s="125"/>
      <c r="C24" s="125"/>
      <c r="D24" s="136" t="s">
        <v>89</v>
      </c>
      <c r="E24" s="154">
        <v>-1</v>
      </c>
      <c r="F24" s="155">
        <v>-12</v>
      </c>
      <c r="G24" s="156">
        <v>0</v>
      </c>
      <c r="H24" s="157"/>
      <c r="I24" s="158"/>
      <c r="J24" s="159"/>
      <c r="K24" s="159"/>
      <c r="L24" s="159"/>
      <c r="M24" s="160"/>
      <c r="N24" s="125"/>
      <c r="O24" s="136" t="s">
        <v>3</v>
      </c>
      <c r="P24" s="154">
        <v>0</v>
      </c>
      <c r="Q24" s="155">
        <v>0</v>
      </c>
      <c r="R24" s="156">
        <v>1</v>
      </c>
      <c r="S24" s="157"/>
      <c r="T24" s="158" t="s">
        <v>107</v>
      </c>
      <c r="U24" s="161"/>
      <c r="V24" s="161"/>
      <c r="W24" s="161"/>
      <c r="X24" s="162"/>
      <c r="Y24" s="125"/>
      <c r="Z24" s="136" t="s">
        <v>45</v>
      </c>
      <c r="AA24" s="154">
        <v>-1</v>
      </c>
      <c r="AB24" s="155">
        <v>2</v>
      </c>
      <c r="AC24" s="156">
        <v>1</v>
      </c>
      <c r="AD24" s="157"/>
      <c r="AE24" s="158" t="s">
        <v>91</v>
      </c>
      <c r="AF24" s="161"/>
      <c r="AG24" s="163"/>
      <c r="AH24" s="163"/>
      <c r="AI24" s="164"/>
      <c r="AJ24" s="125"/>
      <c r="AK24" s="136" t="s">
        <v>43</v>
      </c>
      <c r="AL24" s="154">
        <v>0</v>
      </c>
      <c r="AM24" s="155">
        <v>-2</v>
      </c>
      <c r="AN24" s="156">
        <v>2</v>
      </c>
      <c r="AO24" s="157"/>
      <c r="AP24" s="158" t="s">
        <v>105</v>
      </c>
      <c r="AQ24" s="161"/>
      <c r="AR24" s="163"/>
      <c r="AS24" s="163"/>
      <c r="AT24" s="164"/>
      <c r="AU24" s="125"/>
      <c r="AV24" s="136" t="s">
        <v>7</v>
      </c>
      <c r="AW24" s="154">
        <v>-1</v>
      </c>
      <c r="AX24" s="155">
        <v>-4</v>
      </c>
      <c r="AY24" s="156">
        <v>2</v>
      </c>
      <c r="AZ24" s="157">
        <v>9</v>
      </c>
      <c r="BA24" s="158" t="s">
        <v>95</v>
      </c>
      <c r="BB24" s="161"/>
      <c r="BC24" s="163"/>
      <c r="BD24" s="163"/>
      <c r="BE24" s="164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</row>
    <row r="25" spans="1:67" ht="15.75">
      <c r="A25" s="125"/>
      <c r="B25" s="125"/>
      <c r="C25" s="125"/>
      <c r="D25" s="136" t="s">
        <v>44</v>
      </c>
      <c r="E25" s="154">
        <v>-1</v>
      </c>
      <c r="F25" s="155">
        <v>-2</v>
      </c>
      <c r="G25" s="156">
        <v>0</v>
      </c>
      <c r="H25" s="157"/>
      <c r="I25" s="158" t="s">
        <v>103</v>
      </c>
      <c r="J25" s="159"/>
      <c r="K25" s="159"/>
      <c r="L25" s="159"/>
      <c r="M25" s="160"/>
      <c r="N25" s="125"/>
      <c r="O25" s="136" t="s">
        <v>7</v>
      </c>
      <c r="P25" s="154">
        <v>0</v>
      </c>
      <c r="Q25" s="155">
        <v>-1</v>
      </c>
      <c r="R25" s="156">
        <v>1</v>
      </c>
      <c r="S25" s="157"/>
      <c r="T25" s="158" t="s">
        <v>95</v>
      </c>
      <c r="U25" s="161"/>
      <c r="V25" s="161"/>
      <c r="W25" s="161"/>
      <c r="X25" s="162"/>
      <c r="Y25" s="125"/>
      <c r="Z25" s="136" t="s">
        <v>51</v>
      </c>
      <c r="AA25" s="154">
        <v>-1</v>
      </c>
      <c r="AB25" s="155">
        <v>-2</v>
      </c>
      <c r="AC25" s="156">
        <v>1</v>
      </c>
      <c r="AD25" s="157"/>
      <c r="AE25" s="158" t="s">
        <v>94</v>
      </c>
      <c r="AF25" s="161"/>
      <c r="AG25" s="163"/>
      <c r="AH25" s="163"/>
      <c r="AI25" s="164"/>
      <c r="AJ25" s="125"/>
      <c r="AK25" s="136" t="s">
        <v>89</v>
      </c>
      <c r="AL25" s="154">
        <v>0</v>
      </c>
      <c r="AM25" s="155">
        <v>-2</v>
      </c>
      <c r="AN25" s="156">
        <v>2</v>
      </c>
      <c r="AO25" s="157"/>
      <c r="AP25" s="158" t="s">
        <v>175</v>
      </c>
      <c r="AQ25" s="161"/>
      <c r="AR25" s="163"/>
      <c r="AS25" s="163"/>
      <c r="AT25" s="164"/>
      <c r="AU25" s="125"/>
      <c r="AV25" s="136" t="s">
        <v>51</v>
      </c>
      <c r="AW25" s="154">
        <v>-1</v>
      </c>
      <c r="AX25" s="155">
        <v>-5</v>
      </c>
      <c r="AY25" s="156">
        <v>2</v>
      </c>
      <c r="AZ25" s="157">
        <v>8</v>
      </c>
      <c r="BA25" s="158" t="s">
        <v>94</v>
      </c>
      <c r="BB25" s="161"/>
      <c r="BC25" s="163"/>
      <c r="BD25" s="163"/>
      <c r="BE25" s="164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</row>
    <row r="26" spans="1:67" ht="15.75">
      <c r="A26" s="125"/>
      <c r="B26" s="125" t="s">
        <v>85</v>
      </c>
      <c r="C26" s="125"/>
      <c r="D26" s="136" t="s">
        <v>51</v>
      </c>
      <c r="E26" s="154">
        <v>-1</v>
      </c>
      <c r="F26" s="155">
        <v>-3</v>
      </c>
      <c r="G26" s="156">
        <v>0</v>
      </c>
      <c r="H26" s="157"/>
      <c r="I26" s="158" t="s">
        <v>94</v>
      </c>
      <c r="J26" s="159"/>
      <c r="K26" s="159"/>
      <c r="L26" s="159"/>
      <c r="M26" s="160"/>
      <c r="N26" s="125"/>
      <c r="O26" s="136" t="s">
        <v>50</v>
      </c>
      <c r="P26" s="154">
        <v>0</v>
      </c>
      <c r="Q26" s="155">
        <v>-3</v>
      </c>
      <c r="R26" s="156">
        <v>1</v>
      </c>
      <c r="S26" s="157"/>
      <c r="T26" s="158" t="s">
        <v>99</v>
      </c>
      <c r="U26" s="161"/>
      <c r="V26" s="161"/>
      <c r="W26" s="161"/>
      <c r="X26" s="162"/>
      <c r="Y26" s="125"/>
      <c r="Z26" s="136" t="s">
        <v>89</v>
      </c>
      <c r="AA26" s="154">
        <v>-1</v>
      </c>
      <c r="AB26" s="155">
        <v>-8</v>
      </c>
      <c r="AC26" s="156">
        <v>1</v>
      </c>
      <c r="AD26" s="157"/>
      <c r="AE26" s="158" t="s">
        <v>175</v>
      </c>
      <c r="AF26" s="161"/>
      <c r="AG26" s="163"/>
      <c r="AH26" s="163"/>
      <c r="AI26" s="164"/>
      <c r="AJ26" s="125"/>
      <c r="AK26" s="136" t="s">
        <v>47</v>
      </c>
      <c r="AL26" s="154">
        <v>0</v>
      </c>
      <c r="AM26" s="155">
        <v>-5</v>
      </c>
      <c r="AN26" s="156">
        <v>2</v>
      </c>
      <c r="AO26" s="157"/>
      <c r="AP26" s="158" t="s">
        <v>104</v>
      </c>
      <c r="AQ26" s="161"/>
      <c r="AR26" s="163"/>
      <c r="AS26" s="163"/>
      <c r="AT26" s="164"/>
      <c r="AU26" s="125"/>
      <c r="AV26" s="136" t="s">
        <v>47</v>
      </c>
      <c r="AW26" s="154">
        <v>-1</v>
      </c>
      <c r="AX26" s="155">
        <v>-6</v>
      </c>
      <c r="AY26" s="156">
        <v>2</v>
      </c>
      <c r="AZ26" s="157">
        <v>7</v>
      </c>
      <c r="BA26" s="158" t="s">
        <v>104</v>
      </c>
      <c r="BB26" s="161"/>
      <c r="BC26" s="163"/>
      <c r="BD26" s="163"/>
      <c r="BE26" s="164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</row>
    <row r="27" spans="1:67" ht="15.75">
      <c r="A27" s="125"/>
      <c r="B27" s="125"/>
      <c r="C27" s="125"/>
      <c r="D27" s="136" t="s">
        <v>1</v>
      </c>
      <c r="E27" s="154">
        <v>-1</v>
      </c>
      <c r="F27" s="155">
        <v>-4</v>
      </c>
      <c r="G27" s="156">
        <v>0</v>
      </c>
      <c r="H27" s="157"/>
      <c r="I27" s="158" t="s">
        <v>93</v>
      </c>
      <c r="J27" s="159"/>
      <c r="K27" s="159"/>
      <c r="L27" s="159"/>
      <c r="M27" s="160"/>
      <c r="N27" s="125"/>
      <c r="O27" s="136" t="s">
        <v>43</v>
      </c>
      <c r="P27" s="154">
        <v>0</v>
      </c>
      <c r="Q27" s="155">
        <v>-4</v>
      </c>
      <c r="R27" s="156">
        <v>1</v>
      </c>
      <c r="S27" s="157"/>
      <c r="T27" s="158" t="s">
        <v>105</v>
      </c>
      <c r="U27" s="161"/>
      <c r="V27" s="161"/>
      <c r="W27" s="161"/>
      <c r="X27" s="162"/>
      <c r="Y27" s="125"/>
      <c r="Z27" s="136" t="s">
        <v>7</v>
      </c>
      <c r="AA27" s="154">
        <v>-1</v>
      </c>
      <c r="AB27" s="155">
        <v>-5</v>
      </c>
      <c r="AC27" s="156">
        <v>1</v>
      </c>
      <c r="AD27" s="157"/>
      <c r="AE27" s="158" t="s">
        <v>95</v>
      </c>
      <c r="AF27" s="161"/>
      <c r="AG27" s="163"/>
      <c r="AH27" s="163"/>
      <c r="AI27" s="164"/>
      <c r="AJ27" s="125"/>
      <c r="AK27" s="136" t="s">
        <v>49</v>
      </c>
      <c r="AL27" s="154">
        <v>-1</v>
      </c>
      <c r="AM27" s="155">
        <v>-20</v>
      </c>
      <c r="AN27" s="156">
        <v>1</v>
      </c>
      <c r="AO27" s="157"/>
      <c r="AP27" s="158" t="s">
        <v>101</v>
      </c>
      <c r="AQ27" s="161"/>
      <c r="AR27" s="163"/>
      <c r="AS27" s="163"/>
      <c r="AT27" s="164"/>
      <c r="AU27" s="125"/>
      <c r="AV27" s="136" t="s">
        <v>4</v>
      </c>
      <c r="AW27" s="154">
        <v>-1</v>
      </c>
      <c r="AX27" s="155">
        <v>-7</v>
      </c>
      <c r="AY27" s="156">
        <v>2</v>
      </c>
      <c r="AZ27" s="157">
        <v>6</v>
      </c>
      <c r="BA27" s="158" t="s">
        <v>102</v>
      </c>
      <c r="BB27" s="161"/>
      <c r="BC27" s="163"/>
      <c r="BD27" s="163"/>
      <c r="BE27" s="164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</row>
    <row r="28" spans="1:67" ht="15.75">
      <c r="A28" s="125"/>
      <c r="B28" s="125"/>
      <c r="C28" s="125"/>
      <c r="D28" s="136" t="s">
        <v>52</v>
      </c>
      <c r="E28" s="154">
        <v>-1</v>
      </c>
      <c r="F28" s="155">
        <v>-6</v>
      </c>
      <c r="G28" s="156">
        <v>0</v>
      </c>
      <c r="H28" s="157"/>
      <c r="I28" s="158" t="s">
        <v>96</v>
      </c>
      <c r="J28" s="159"/>
      <c r="K28" s="159"/>
      <c r="L28" s="159"/>
      <c r="M28" s="160"/>
      <c r="N28" s="125"/>
      <c r="O28" s="136" t="s">
        <v>44</v>
      </c>
      <c r="P28" s="154">
        <v>-2</v>
      </c>
      <c r="Q28" s="155">
        <v>-6</v>
      </c>
      <c r="R28" s="156">
        <v>0</v>
      </c>
      <c r="S28" s="157"/>
      <c r="T28" s="158" t="s">
        <v>103</v>
      </c>
      <c r="U28" s="161"/>
      <c r="V28" s="161"/>
      <c r="W28" s="161"/>
      <c r="X28" s="162"/>
      <c r="Y28" s="125"/>
      <c r="Z28" s="136" t="s">
        <v>43</v>
      </c>
      <c r="AA28" s="154">
        <v>-1</v>
      </c>
      <c r="AB28" s="155">
        <v>-10</v>
      </c>
      <c r="AC28" s="156">
        <v>1</v>
      </c>
      <c r="AD28" s="157"/>
      <c r="AE28" s="158" t="s">
        <v>105</v>
      </c>
      <c r="AF28" s="161"/>
      <c r="AG28" s="163"/>
      <c r="AH28" s="163"/>
      <c r="AI28" s="164"/>
      <c r="AJ28" s="125"/>
      <c r="AK28" s="136" t="s">
        <v>51</v>
      </c>
      <c r="AL28" s="154">
        <v>-2</v>
      </c>
      <c r="AM28" s="155">
        <v>-8</v>
      </c>
      <c r="AN28" s="156">
        <v>1</v>
      </c>
      <c r="AO28" s="157"/>
      <c r="AP28" s="158" t="s">
        <v>94</v>
      </c>
      <c r="AQ28" s="161"/>
      <c r="AR28" s="163"/>
      <c r="AS28" s="163"/>
      <c r="AT28" s="164"/>
      <c r="AU28" s="125"/>
      <c r="AV28" s="136" t="s">
        <v>44</v>
      </c>
      <c r="AW28" s="154">
        <v>-1</v>
      </c>
      <c r="AX28" s="155">
        <v>-9</v>
      </c>
      <c r="AY28" s="156">
        <v>2</v>
      </c>
      <c r="AZ28" s="157">
        <v>5</v>
      </c>
      <c r="BA28" s="158" t="s">
        <v>103</v>
      </c>
      <c r="BB28" s="161"/>
      <c r="BC28" s="163"/>
      <c r="BD28" s="163"/>
      <c r="BE28" s="164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</row>
    <row r="29" spans="1:67" ht="15.75">
      <c r="A29" s="125"/>
      <c r="B29" s="125"/>
      <c r="C29" s="125"/>
      <c r="D29" s="136" t="s">
        <v>47</v>
      </c>
      <c r="E29" s="154">
        <v>-1</v>
      </c>
      <c r="F29" s="155">
        <v>-7</v>
      </c>
      <c r="G29" s="156">
        <v>0</v>
      </c>
      <c r="H29" s="157"/>
      <c r="I29" s="158" t="s">
        <v>104</v>
      </c>
      <c r="J29" s="159"/>
      <c r="K29" s="159"/>
      <c r="L29" s="159"/>
      <c r="M29" s="160"/>
      <c r="N29" s="125"/>
      <c r="O29" s="136" t="s">
        <v>52</v>
      </c>
      <c r="P29" s="154">
        <v>-2</v>
      </c>
      <c r="Q29" s="155">
        <v>-17</v>
      </c>
      <c r="R29" s="156">
        <v>0</v>
      </c>
      <c r="S29" s="157"/>
      <c r="T29" s="158" t="s">
        <v>96</v>
      </c>
      <c r="U29" s="161"/>
      <c r="V29" s="161"/>
      <c r="W29" s="161"/>
      <c r="X29" s="162"/>
      <c r="Y29" s="125"/>
      <c r="Z29" s="136" t="s">
        <v>44</v>
      </c>
      <c r="AA29" s="154">
        <v>-1</v>
      </c>
      <c r="AB29" s="155">
        <v>-12</v>
      </c>
      <c r="AC29" s="156">
        <v>1</v>
      </c>
      <c r="AD29" s="157"/>
      <c r="AE29" s="158" t="s">
        <v>103</v>
      </c>
      <c r="AF29" s="161"/>
      <c r="AG29" s="163"/>
      <c r="AH29" s="163"/>
      <c r="AI29" s="164"/>
      <c r="AJ29" s="125"/>
      <c r="AK29" s="136" t="s">
        <v>7</v>
      </c>
      <c r="AL29" s="154">
        <v>-2</v>
      </c>
      <c r="AM29" s="155">
        <v>-13</v>
      </c>
      <c r="AN29" s="156">
        <v>1</v>
      </c>
      <c r="AO29" s="157"/>
      <c r="AP29" s="158" t="s">
        <v>95</v>
      </c>
      <c r="AQ29" s="161"/>
      <c r="AR29" s="163"/>
      <c r="AS29" s="163"/>
      <c r="AT29" s="164"/>
      <c r="AU29" s="125"/>
      <c r="AV29" s="136" t="s">
        <v>90</v>
      </c>
      <c r="AW29" s="154">
        <v>-1</v>
      </c>
      <c r="AX29" s="155">
        <v>-11</v>
      </c>
      <c r="AY29" s="156">
        <v>2</v>
      </c>
      <c r="AZ29" s="157">
        <v>4</v>
      </c>
      <c r="BA29" s="158" t="s">
        <v>97</v>
      </c>
      <c r="BB29" s="161"/>
      <c r="BC29" s="163"/>
      <c r="BD29" s="163"/>
      <c r="BE29" s="164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</row>
    <row r="30" spans="1:67" ht="15.75">
      <c r="A30" s="125"/>
      <c r="B30" s="125"/>
      <c r="C30" s="125"/>
      <c r="D30" s="136" t="s">
        <v>3</v>
      </c>
      <c r="E30" s="154">
        <v>-1</v>
      </c>
      <c r="F30" s="155">
        <v>-10</v>
      </c>
      <c r="G30" s="156">
        <v>0</v>
      </c>
      <c r="H30" s="157"/>
      <c r="I30" s="158" t="s">
        <v>107</v>
      </c>
      <c r="J30" s="159"/>
      <c r="K30" s="159"/>
      <c r="L30" s="159"/>
      <c r="M30" s="160"/>
      <c r="N30" s="125"/>
      <c r="O30" s="136" t="s">
        <v>47</v>
      </c>
      <c r="P30" s="154">
        <v>-2</v>
      </c>
      <c r="Q30" s="155">
        <v>-17</v>
      </c>
      <c r="R30" s="156">
        <v>0</v>
      </c>
      <c r="S30" s="157"/>
      <c r="T30" s="158" t="s">
        <v>104</v>
      </c>
      <c r="U30" s="161"/>
      <c r="V30" s="161"/>
      <c r="W30" s="161"/>
      <c r="X30" s="162"/>
      <c r="Y30" s="125"/>
      <c r="Z30" s="136" t="s">
        <v>47</v>
      </c>
      <c r="AA30" s="154">
        <v>-1</v>
      </c>
      <c r="AB30" s="155">
        <v>-14</v>
      </c>
      <c r="AC30" s="156">
        <v>1</v>
      </c>
      <c r="AD30" s="157"/>
      <c r="AE30" s="158" t="s">
        <v>104</v>
      </c>
      <c r="AF30" s="161"/>
      <c r="AG30" s="163"/>
      <c r="AH30" s="163"/>
      <c r="AI30" s="164"/>
      <c r="AJ30" s="125"/>
      <c r="AK30" s="136" t="s">
        <v>53</v>
      </c>
      <c r="AL30" s="154">
        <v>-2</v>
      </c>
      <c r="AM30" s="155">
        <v>-24</v>
      </c>
      <c r="AN30" s="156">
        <v>1</v>
      </c>
      <c r="AO30" s="157"/>
      <c r="AP30" s="158" t="s">
        <v>100</v>
      </c>
      <c r="AQ30" s="161"/>
      <c r="AR30" s="163"/>
      <c r="AS30" s="163"/>
      <c r="AT30" s="164"/>
      <c r="AU30" s="125"/>
      <c r="AV30" s="136" t="s">
        <v>49</v>
      </c>
      <c r="AW30" s="154">
        <v>-2</v>
      </c>
      <c r="AX30" s="155">
        <v>-23</v>
      </c>
      <c r="AY30" s="156">
        <v>1</v>
      </c>
      <c r="AZ30" s="157">
        <v>3</v>
      </c>
      <c r="BA30" s="158" t="s">
        <v>101</v>
      </c>
      <c r="BB30" s="161"/>
      <c r="BC30" s="163"/>
      <c r="BD30" s="163"/>
      <c r="BE30" s="164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</row>
    <row r="31" spans="1:67" ht="15.75">
      <c r="A31" s="125"/>
      <c r="B31" s="125"/>
      <c r="C31" s="125"/>
      <c r="D31" s="136" t="s">
        <v>50</v>
      </c>
      <c r="E31" s="154">
        <v>-1</v>
      </c>
      <c r="F31" s="155">
        <v>-11</v>
      </c>
      <c r="G31" s="156">
        <v>0</v>
      </c>
      <c r="H31" s="157"/>
      <c r="I31" s="158" t="s">
        <v>99</v>
      </c>
      <c r="J31" s="159"/>
      <c r="K31" s="159"/>
      <c r="L31" s="159"/>
      <c r="M31" s="160"/>
      <c r="N31" s="125"/>
      <c r="O31" s="136" t="s">
        <v>53</v>
      </c>
      <c r="P31" s="154">
        <v>-2</v>
      </c>
      <c r="Q31" s="155">
        <v>-19</v>
      </c>
      <c r="R31" s="156">
        <v>0</v>
      </c>
      <c r="S31" s="157"/>
      <c r="T31" s="158" t="s">
        <v>100</v>
      </c>
      <c r="U31" s="161"/>
      <c r="V31" s="161"/>
      <c r="W31" s="161"/>
      <c r="X31" s="162"/>
      <c r="Y31" s="125"/>
      <c r="Z31" s="136" t="s">
        <v>52</v>
      </c>
      <c r="AA31" s="154">
        <v>-3</v>
      </c>
      <c r="AB31" s="155">
        <v>-20</v>
      </c>
      <c r="AC31" s="156">
        <v>0</v>
      </c>
      <c r="AD31" s="157"/>
      <c r="AE31" s="158" t="s">
        <v>96</v>
      </c>
      <c r="AF31" s="161"/>
      <c r="AG31" s="163"/>
      <c r="AH31" s="163"/>
      <c r="AI31" s="164"/>
      <c r="AJ31" s="125"/>
      <c r="AK31" s="136" t="s">
        <v>44</v>
      </c>
      <c r="AL31" s="154">
        <v>-2</v>
      </c>
      <c r="AM31" s="155">
        <v>-21</v>
      </c>
      <c r="AN31" s="156">
        <v>1</v>
      </c>
      <c r="AO31" s="157"/>
      <c r="AP31" s="158" t="s">
        <v>103</v>
      </c>
      <c r="AQ31" s="161"/>
      <c r="AR31" s="163"/>
      <c r="AS31" s="163"/>
      <c r="AT31" s="164"/>
      <c r="AU31" s="125"/>
      <c r="AV31" s="136" t="s">
        <v>53</v>
      </c>
      <c r="AW31" s="154">
        <v>-3</v>
      </c>
      <c r="AX31" s="155">
        <v>-33</v>
      </c>
      <c r="AY31" s="156">
        <v>1</v>
      </c>
      <c r="AZ31" s="157">
        <v>2</v>
      </c>
      <c r="BA31" s="158" t="s">
        <v>100</v>
      </c>
      <c r="BB31" s="161"/>
      <c r="BC31" s="163"/>
      <c r="BD31" s="163"/>
      <c r="BE31" s="164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</row>
    <row r="32" spans="1:67" ht="15.75">
      <c r="A32" s="125"/>
      <c r="B32" s="125"/>
      <c r="C32" s="125"/>
      <c r="D32" s="136" t="s">
        <v>53</v>
      </c>
      <c r="E32" s="154">
        <v>-1</v>
      </c>
      <c r="F32" s="155">
        <v>-11</v>
      </c>
      <c r="G32" s="156">
        <v>0</v>
      </c>
      <c r="H32" s="157"/>
      <c r="I32" s="158" t="s">
        <v>100</v>
      </c>
      <c r="J32" s="159"/>
      <c r="K32" s="159"/>
      <c r="L32" s="159"/>
      <c r="M32" s="160"/>
      <c r="N32" s="125"/>
      <c r="O32" s="136" t="s">
        <v>89</v>
      </c>
      <c r="P32" s="154">
        <v>-2</v>
      </c>
      <c r="Q32" s="155">
        <v>-20</v>
      </c>
      <c r="R32" s="156">
        <v>0</v>
      </c>
      <c r="S32" s="157"/>
      <c r="T32" s="158"/>
      <c r="U32" s="161"/>
      <c r="V32" s="161"/>
      <c r="W32" s="161"/>
      <c r="X32" s="162"/>
      <c r="Y32" s="125"/>
      <c r="Z32" s="136" t="s">
        <v>53</v>
      </c>
      <c r="AA32" s="154">
        <v>-3</v>
      </c>
      <c r="AB32" s="155">
        <v>-31</v>
      </c>
      <c r="AC32" s="156">
        <v>0</v>
      </c>
      <c r="AD32" s="157"/>
      <c r="AE32" s="158" t="s">
        <v>100</v>
      </c>
      <c r="AF32" s="161"/>
      <c r="AG32" s="163"/>
      <c r="AH32" s="163"/>
      <c r="AI32" s="164"/>
      <c r="AJ32" s="125"/>
      <c r="AK32" s="136" t="s">
        <v>52</v>
      </c>
      <c r="AL32" s="154">
        <v>-4</v>
      </c>
      <c r="AM32" s="155">
        <v>-27</v>
      </c>
      <c r="AN32" s="156">
        <v>0</v>
      </c>
      <c r="AO32" s="157"/>
      <c r="AP32" s="158" t="s">
        <v>96</v>
      </c>
      <c r="AQ32" s="161"/>
      <c r="AR32" s="163"/>
      <c r="AS32" s="163"/>
      <c r="AT32" s="164"/>
      <c r="AU32" s="125"/>
      <c r="AV32" s="136" t="s">
        <v>52</v>
      </c>
      <c r="AW32" s="154">
        <v>-5</v>
      </c>
      <c r="AX32" s="155">
        <v>-39</v>
      </c>
      <c r="AY32" s="156">
        <v>0</v>
      </c>
      <c r="AZ32" s="157">
        <v>1</v>
      </c>
      <c r="BA32" s="158" t="s">
        <v>96</v>
      </c>
      <c r="BB32" s="161"/>
      <c r="BC32" s="163"/>
      <c r="BD32" s="163"/>
      <c r="BE32" s="164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</row>
    <row r="33" spans="1:67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40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 t="s">
        <v>216</v>
      </c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</row>
    <row r="34" spans="1:67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 t="s">
        <v>211</v>
      </c>
      <c r="BK34" s="123"/>
      <c r="BL34" s="123"/>
      <c r="BM34" s="123"/>
      <c r="BN34" s="123"/>
      <c r="BO34" s="123"/>
    </row>
    <row r="35" spans="1:67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</row>
    <row r="36" spans="1:67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</row>
    <row r="37" spans="1:67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</row>
    <row r="38" spans="1:67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</row>
    <row r="39" spans="1:67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</row>
    <row r="40" spans="1:67" ht="12.7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</row>
    <row r="41" spans="1:67" ht="12.7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</row>
    <row r="42" spans="1:67" ht="12.7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</row>
    <row r="43" spans="1:67" ht="12.7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</row>
    <row r="44" spans="1:67" ht="12.7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</row>
    <row r="45" spans="1:67" ht="12.7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</row>
    <row r="46" spans="1:67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</row>
  </sheetData>
  <sheetProtection password="CFC1" sheet="1" objects="1" scenarios="1"/>
  <mergeCells count="22">
    <mergeCell ref="A1:B1"/>
    <mergeCell ref="D1:M1"/>
    <mergeCell ref="O1:X1"/>
    <mergeCell ref="Z1:AI1"/>
    <mergeCell ref="T14:X14"/>
    <mergeCell ref="AK1:AT1"/>
    <mergeCell ref="AV1:BE1"/>
    <mergeCell ref="G2:H2"/>
    <mergeCell ref="I2:J2"/>
    <mergeCell ref="R2:S2"/>
    <mergeCell ref="T2:U2"/>
    <mergeCell ref="AC2:AD2"/>
    <mergeCell ref="AE2:AF2"/>
    <mergeCell ref="AN2:AO2"/>
    <mergeCell ref="D13:L13"/>
    <mergeCell ref="O13:W13"/>
    <mergeCell ref="Z13:AH13"/>
    <mergeCell ref="AK13:AS13"/>
    <mergeCell ref="AY2:AZ2"/>
    <mergeCell ref="BA2:BB2"/>
    <mergeCell ref="AV13:BD13"/>
    <mergeCell ref="AP2:AQ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46"/>
  <sheetViews>
    <sheetView zoomScalePageLayoutView="0" workbookViewId="0" topLeftCell="BP3">
      <selection activeCell="BS13" sqref="BS13"/>
    </sheetView>
  </sheetViews>
  <sheetFormatPr defaultColWidth="9.140625" defaultRowHeight="12.75"/>
  <cols>
    <col min="1" max="1" width="7.140625" style="91" bestFit="1" customWidth="1"/>
    <col min="2" max="2" width="21.57421875" style="91" bestFit="1" customWidth="1"/>
    <col min="3" max="3" width="2.7109375" style="91" customWidth="1"/>
    <col min="4" max="4" width="21.57421875" style="91" bestFit="1" customWidth="1"/>
    <col min="5" max="5" width="8.7109375" style="91" bestFit="1" customWidth="1"/>
    <col min="6" max="6" width="8.8515625" style="91" bestFit="1" customWidth="1"/>
    <col min="7" max="7" width="8.140625" style="91" bestFit="1" customWidth="1"/>
    <col min="8" max="15" width="4.7109375" style="91" customWidth="1"/>
    <col min="16" max="18" width="9.140625" style="91" customWidth="1"/>
    <col min="19" max="19" width="21.140625" style="91" bestFit="1" customWidth="1"/>
    <col min="20" max="20" width="9.140625" style="91" customWidth="1"/>
    <col min="21" max="21" width="17.28125" style="91" bestFit="1" customWidth="1"/>
    <col min="22" max="24" width="9.140625" style="91" customWidth="1"/>
    <col min="25" max="32" width="4.7109375" style="91" customWidth="1"/>
    <col min="33" max="35" width="9.140625" style="91" customWidth="1"/>
    <col min="36" max="36" width="17.28125" style="91" bestFit="1" customWidth="1"/>
    <col min="37" max="37" width="9.140625" style="91" customWidth="1"/>
    <col min="38" max="38" width="17.28125" style="91" bestFit="1" customWidth="1"/>
    <col min="39" max="41" width="9.140625" style="91" customWidth="1"/>
    <col min="42" max="49" width="4.7109375" style="91" customWidth="1"/>
    <col min="50" max="52" width="9.140625" style="91" customWidth="1"/>
    <col min="53" max="53" width="17.28125" style="91" bestFit="1" customWidth="1"/>
    <col min="54" max="54" width="9.140625" style="91" customWidth="1"/>
    <col min="55" max="55" width="17.28125" style="91" bestFit="1" customWidth="1"/>
    <col min="56" max="58" width="9.140625" style="91" customWidth="1"/>
    <col min="59" max="66" width="4.7109375" style="91" customWidth="1"/>
    <col min="67" max="69" width="9.140625" style="91" customWidth="1"/>
    <col min="70" max="70" width="17.28125" style="91" bestFit="1" customWidth="1"/>
    <col min="71" max="71" width="9.140625" style="91" customWidth="1"/>
    <col min="72" max="72" width="17.28125" style="91" bestFit="1" customWidth="1"/>
    <col min="73" max="74" width="9.140625" style="91" customWidth="1"/>
    <col min="75" max="76" width="4.7109375" style="91" customWidth="1"/>
    <col min="77" max="77" width="9.140625" style="91" customWidth="1"/>
    <col min="78" max="83" width="4.7109375" style="91" customWidth="1"/>
    <col min="84" max="86" width="9.140625" style="91" customWidth="1"/>
    <col min="87" max="87" width="17.28125" style="91" bestFit="1" customWidth="1"/>
    <col min="88" max="16384" width="9.140625" style="91" customWidth="1"/>
  </cols>
  <sheetData>
    <row r="1" spans="1:97" ht="20.25" thickBot="1">
      <c r="A1" s="267" t="s">
        <v>61</v>
      </c>
      <c r="B1" s="267"/>
      <c r="C1" s="125"/>
      <c r="D1" s="261" t="s">
        <v>176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126"/>
      <c r="U1" s="261" t="s">
        <v>177</v>
      </c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1"/>
      <c r="AK1" s="126"/>
      <c r="AL1" s="261" t="s">
        <v>178</v>
      </c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1"/>
      <c r="BB1" s="126"/>
      <c r="BC1" s="261" t="s">
        <v>179</v>
      </c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1"/>
      <c r="BS1" s="126"/>
      <c r="BT1" s="260" t="s">
        <v>180</v>
      </c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123"/>
      <c r="CK1" s="123"/>
      <c r="CL1" s="123"/>
      <c r="CM1" s="123"/>
      <c r="CN1" s="123"/>
      <c r="CO1" s="123"/>
      <c r="CP1" s="123"/>
      <c r="CQ1" s="123"/>
      <c r="CR1" s="123"/>
      <c r="CS1" s="123"/>
    </row>
    <row r="2" spans="1:97" ht="30" customHeight="1" thickBot="1">
      <c r="A2" s="127" t="s">
        <v>67</v>
      </c>
      <c r="B2" s="128" t="s">
        <v>0</v>
      </c>
      <c r="C2" s="129"/>
      <c r="D2" s="166" t="s">
        <v>68</v>
      </c>
      <c r="E2" s="167" t="s">
        <v>69</v>
      </c>
      <c r="F2" s="168" t="s">
        <v>70</v>
      </c>
      <c r="G2" s="169" t="s">
        <v>71</v>
      </c>
      <c r="H2" s="270" t="s">
        <v>72</v>
      </c>
      <c r="I2" s="271"/>
      <c r="J2" s="268" t="s">
        <v>73</v>
      </c>
      <c r="K2" s="269"/>
      <c r="L2" s="268" t="s">
        <v>75</v>
      </c>
      <c r="M2" s="269"/>
      <c r="N2" s="268" t="s">
        <v>74</v>
      </c>
      <c r="O2" s="269"/>
      <c r="P2" s="169" t="s">
        <v>71</v>
      </c>
      <c r="Q2" s="170" t="s">
        <v>70</v>
      </c>
      <c r="R2" s="170" t="s">
        <v>76</v>
      </c>
      <c r="S2" s="171" t="s">
        <v>77</v>
      </c>
      <c r="T2" s="135"/>
      <c r="U2" s="172" t="s">
        <v>68</v>
      </c>
      <c r="V2" s="173" t="s">
        <v>69</v>
      </c>
      <c r="W2" s="174" t="s">
        <v>70</v>
      </c>
      <c r="X2" s="175" t="s">
        <v>71</v>
      </c>
      <c r="Y2" s="272" t="s">
        <v>72</v>
      </c>
      <c r="Z2" s="270"/>
      <c r="AA2" s="268" t="s">
        <v>73</v>
      </c>
      <c r="AB2" s="269"/>
      <c r="AC2" s="268" t="s">
        <v>75</v>
      </c>
      <c r="AD2" s="269"/>
      <c r="AE2" s="268" t="s">
        <v>74</v>
      </c>
      <c r="AF2" s="269"/>
      <c r="AG2" s="169" t="s">
        <v>71</v>
      </c>
      <c r="AH2" s="176" t="s">
        <v>70</v>
      </c>
      <c r="AI2" s="177" t="s">
        <v>76</v>
      </c>
      <c r="AJ2" s="178" t="s">
        <v>77</v>
      </c>
      <c r="AK2" s="135"/>
      <c r="AL2" s="172" t="s">
        <v>68</v>
      </c>
      <c r="AM2" s="167" t="s">
        <v>69</v>
      </c>
      <c r="AN2" s="168" t="s">
        <v>70</v>
      </c>
      <c r="AO2" s="179" t="s">
        <v>71</v>
      </c>
      <c r="AP2" s="272" t="s">
        <v>72</v>
      </c>
      <c r="AQ2" s="270"/>
      <c r="AR2" s="268" t="s">
        <v>73</v>
      </c>
      <c r="AS2" s="269"/>
      <c r="AT2" s="268" t="s">
        <v>75</v>
      </c>
      <c r="AU2" s="269"/>
      <c r="AV2" s="268" t="s">
        <v>74</v>
      </c>
      <c r="AW2" s="269"/>
      <c r="AX2" s="179" t="s">
        <v>71</v>
      </c>
      <c r="AY2" s="170" t="s">
        <v>70</v>
      </c>
      <c r="AZ2" s="180" t="s">
        <v>76</v>
      </c>
      <c r="BA2" s="178" t="s">
        <v>77</v>
      </c>
      <c r="BB2" s="135"/>
      <c r="BC2" s="172" t="s">
        <v>68</v>
      </c>
      <c r="BD2" s="167" t="s">
        <v>69</v>
      </c>
      <c r="BE2" s="168" t="s">
        <v>70</v>
      </c>
      <c r="BF2" s="179" t="s">
        <v>71</v>
      </c>
      <c r="BG2" s="272" t="s">
        <v>72</v>
      </c>
      <c r="BH2" s="270"/>
      <c r="BI2" s="268" t="s">
        <v>73</v>
      </c>
      <c r="BJ2" s="269"/>
      <c r="BK2" s="268" t="s">
        <v>75</v>
      </c>
      <c r="BL2" s="269"/>
      <c r="BM2" s="268" t="s">
        <v>74</v>
      </c>
      <c r="BN2" s="269"/>
      <c r="BO2" s="179" t="s">
        <v>71</v>
      </c>
      <c r="BP2" s="170" t="s">
        <v>70</v>
      </c>
      <c r="BQ2" s="180" t="s">
        <v>76</v>
      </c>
      <c r="BR2" s="178" t="s">
        <v>77</v>
      </c>
      <c r="BS2" s="135"/>
      <c r="BT2" s="181" t="s">
        <v>68</v>
      </c>
      <c r="BU2" s="167" t="s">
        <v>69</v>
      </c>
      <c r="BV2" s="168" t="s">
        <v>70</v>
      </c>
      <c r="BW2" s="273" t="s">
        <v>72</v>
      </c>
      <c r="BX2" s="263"/>
      <c r="BY2" s="179" t="s">
        <v>71</v>
      </c>
      <c r="BZ2" s="268" t="s">
        <v>73</v>
      </c>
      <c r="CA2" s="269"/>
      <c r="CB2" s="268" t="s">
        <v>75</v>
      </c>
      <c r="CC2" s="269"/>
      <c r="CD2" s="268" t="s">
        <v>74</v>
      </c>
      <c r="CE2" s="269"/>
      <c r="CF2" s="179" t="s">
        <v>71</v>
      </c>
      <c r="CG2" s="170" t="s">
        <v>70</v>
      </c>
      <c r="CH2" s="180" t="s">
        <v>76</v>
      </c>
      <c r="CI2" s="182" t="s">
        <v>77</v>
      </c>
      <c r="CJ2" s="123"/>
      <c r="CK2" s="123"/>
      <c r="CL2" s="123"/>
      <c r="CM2" s="123"/>
      <c r="CN2" s="123"/>
      <c r="CO2" s="123"/>
      <c r="CP2" s="123"/>
      <c r="CQ2" s="123"/>
      <c r="CR2" s="123"/>
      <c r="CS2" s="123"/>
    </row>
    <row r="3" spans="1:97" ht="15" customHeight="1" thickTop="1">
      <c r="A3" s="128">
        <v>1</v>
      </c>
      <c r="B3" s="136" t="s">
        <v>45</v>
      </c>
      <c r="C3" s="129"/>
      <c r="D3" s="17" t="str">
        <f>(B3)</f>
        <v>KIRIKKALE GSİM</v>
      </c>
      <c r="E3" s="18">
        <v>3</v>
      </c>
      <c r="F3" s="19">
        <f>SUM(J3,L3,N3)</f>
        <v>39</v>
      </c>
      <c r="G3" s="20">
        <f>SUM(F3-Q3)</f>
        <v>39</v>
      </c>
      <c r="H3" s="21">
        <f>IF(E3&gt;1,1,0)</f>
        <v>1</v>
      </c>
      <c r="I3" s="22">
        <f>IF(R3&gt;1,1,0)</f>
        <v>0</v>
      </c>
      <c r="J3" s="23">
        <v>13</v>
      </c>
      <c r="K3" s="24">
        <v>0</v>
      </c>
      <c r="L3" s="25">
        <v>13</v>
      </c>
      <c r="M3" s="183">
        <v>0</v>
      </c>
      <c r="N3" s="184">
        <v>13</v>
      </c>
      <c r="O3" s="24">
        <v>0</v>
      </c>
      <c r="P3" s="185">
        <f>SUM(Q3-F3)</f>
        <v>-39</v>
      </c>
      <c r="Q3" s="186">
        <f>SUM(O3,M3,K3)</f>
        <v>0</v>
      </c>
      <c r="R3" s="138">
        <v>0</v>
      </c>
      <c r="S3" s="26" t="str">
        <f>B4</f>
        <v>BİNGÖL GENÇLİK</v>
      </c>
      <c r="T3" s="139"/>
      <c r="U3" s="27" t="str">
        <f>D15</f>
        <v>KIRIKKALE GSİM</v>
      </c>
      <c r="V3" s="28">
        <v>2</v>
      </c>
      <c r="W3" s="29">
        <f>SUM(AA3,AC3,AE3)</f>
        <v>34</v>
      </c>
      <c r="X3" s="30">
        <f>SUM(W3-AH3)</f>
        <v>9</v>
      </c>
      <c r="Y3" s="21">
        <f>IF(V3&gt;1,1,0)</f>
        <v>1</v>
      </c>
      <c r="Z3" s="22">
        <f>IF(AI3&gt;1,1,0)</f>
        <v>0</v>
      </c>
      <c r="AA3" s="187">
        <v>13</v>
      </c>
      <c r="AB3" s="188">
        <v>4</v>
      </c>
      <c r="AC3" s="189">
        <v>13</v>
      </c>
      <c r="AD3" s="188">
        <v>8</v>
      </c>
      <c r="AE3" s="189">
        <v>8</v>
      </c>
      <c r="AF3" s="190">
        <v>13</v>
      </c>
      <c r="AG3" s="191">
        <f>SUM(AH3-W3)</f>
        <v>-9</v>
      </c>
      <c r="AH3" s="192">
        <f>SUM(AB3,AD3,AF3)</f>
        <v>25</v>
      </c>
      <c r="AI3" s="193">
        <v>1</v>
      </c>
      <c r="AJ3" s="26" t="str">
        <f>D16</f>
        <v>ANKARA GÜCÜ</v>
      </c>
      <c r="AK3" s="139"/>
      <c r="AL3" s="32" t="str">
        <f>U15</f>
        <v>KIRIKKALE GSİM</v>
      </c>
      <c r="AM3" s="18">
        <v>1</v>
      </c>
      <c r="AN3" s="19">
        <f>SUM(AR3,AT3,AV3)</f>
        <v>23</v>
      </c>
      <c r="AO3" s="33">
        <f>SUM(AN3-AY3)</f>
        <v>-6</v>
      </c>
      <c r="AP3" s="34">
        <f>IF(AM3&gt;1,1,0)</f>
        <v>0</v>
      </c>
      <c r="AQ3" s="31">
        <f>IF(AZ3&gt;1,1,0)</f>
        <v>1</v>
      </c>
      <c r="AR3" s="194">
        <v>3</v>
      </c>
      <c r="AS3" s="195">
        <v>13</v>
      </c>
      <c r="AT3" s="194">
        <v>7</v>
      </c>
      <c r="AU3" s="196">
        <v>13</v>
      </c>
      <c r="AV3" s="194">
        <v>13</v>
      </c>
      <c r="AW3" s="195">
        <v>3</v>
      </c>
      <c r="AX3" s="191">
        <f>SUM(AY3-AN3)</f>
        <v>6</v>
      </c>
      <c r="AY3" s="197">
        <f>SUM(AW3,AU3,AS3)</f>
        <v>29</v>
      </c>
      <c r="AZ3" s="138">
        <v>2</v>
      </c>
      <c r="BA3" s="35" t="str">
        <f>U16</f>
        <v>ANKARA SİTAL</v>
      </c>
      <c r="BB3" s="139"/>
      <c r="BC3" s="32" t="str">
        <f>AL15</f>
        <v>ANKARA SİTAL</v>
      </c>
      <c r="BD3" s="18">
        <v>1</v>
      </c>
      <c r="BE3" s="36">
        <f>SUM(BI3,BK3,BM3)</f>
        <v>18</v>
      </c>
      <c r="BF3" s="37">
        <f>SUM(BE3-BP3)</f>
        <v>-19</v>
      </c>
      <c r="BG3" s="38">
        <f>IF(BD3&gt;1,1,0)</f>
        <v>0</v>
      </c>
      <c r="BH3" s="39">
        <f>IF(BQ3&gt;1,1,0)</f>
        <v>1</v>
      </c>
      <c r="BI3" s="198">
        <v>3</v>
      </c>
      <c r="BJ3" s="199">
        <v>13</v>
      </c>
      <c r="BK3" s="200">
        <v>2</v>
      </c>
      <c r="BL3" s="199">
        <v>13</v>
      </c>
      <c r="BM3" s="200">
        <v>13</v>
      </c>
      <c r="BN3" s="201">
        <v>11</v>
      </c>
      <c r="BO3" s="191">
        <f>SUM(BP3-BE3)</f>
        <v>19</v>
      </c>
      <c r="BP3" s="202">
        <f>SUM(BN3,BL3,BJ3)</f>
        <v>37</v>
      </c>
      <c r="BQ3" s="138">
        <v>2</v>
      </c>
      <c r="BR3" s="35" t="str">
        <f>AL16</f>
        <v>RİZE GSİM</v>
      </c>
      <c r="BS3" s="139"/>
      <c r="BT3" s="40" t="str">
        <f>BC15</f>
        <v>RİZE GSİM</v>
      </c>
      <c r="BU3" s="18">
        <v>2</v>
      </c>
      <c r="BV3" s="41">
        <f>SUM(BZ3,CB3,CD3)</f>
        <v>34</v>
      </c>
      <c r="BW3" s="42">
        <f>IF(BU3&gt;1,1,0)</f>
        <v>1</v>
      </c>
      <c r="BX3" s="43">
        <f>IF(CH3&gt;1,1,0)</f>
        <v>0</v>
      </c>
      <c r="BY3" s="44">
        <f>SUM(BV3-CG3)</f>
        <v>15</v>
      </c>
      <c r="BZ3" s="45">
        <v>13</v>
      </c>
      <c r="CA3" s="203">
        <v>3</v>
      </c>
      <c r="CB3" s="204">
        <v>13</v>
      </c>
      <c r="CC3" s="205">
        <v>3</v>
      </c>
      <c r="CD3" s="204">
        <v>8</v>
      </c>
      <c r="CE3" s="205">
        <v>13</v>
      </c>
      <c r="CF3" s="206">
        <f>SUM(CG3-BV3)</f>
        <v>-15</v>
      </c>
      <c r="CG3" s="137">
        <f>SUM(CE3,CC3,CA3)</f>
        <v>19</v>
      </c>
      <c r="CH3" s="138">
        <v>1</v>
      </c>
      <c r="CI3" s="46" t="str">
        <f>BC16</f>
        <v>BURSA MALİYE</v>
      </c>
      <c r="CJ3" s="123"/>
      <c r="CK3" s="123"/>
      <c r="CL3" s="123"/>
      <c r="CM3" s="123"/>
      <c r="CN3" s="123"/>
      <c r="CO3" s="123"/>
      <c r="CP3" s="123"/>
      <c r="CQ3" s="123"/>
      <c r="CR3" s="123"/>
      <c r="CS3" s="123"/>
    </row>
    <row r="4" spans="1:97" ht="15" customHeight="1">
      <c r="A4" s="128">
        <v>2</v>
      </c>
      <c r="B4" s="136" t="s">
        <v>89</v>
      </c>
      <c r="C4" s="129"/>
      <c r="D4" s="47" t="str">
        <f>B5</f>
        <v>İSTANBUL ELİT</v>
      </c>
      <c r="E4" s="48">
        <v>1</v>
      </c>
      <c r="F4" s="19">
        <f aca="true" t="shared" si="0" ref="F4:F11">SUM(J4,L4,N4)</f>
        <v>18</v>
      </c>
      <c r="G4" s="20">
        <f aca="true" t="shared" si="1" ref="G4:G11">SUM(F4-Q4)</f>
        <v>-15</v>
      </c>
      <c r="H4" s="49">
        <f aca="true" t="shared" si="2" ref="H4:H11">IF(E4&gt;1,1,0)</f>
        <v>0</v>
      </c>
      <c r="I4" s="50">
        <f aca="true" t="shared" si="3" ref="I4:I11">IF(R4&gt;1,1,0)</f>
        <v>1</v>
      </c>
      <c r="J4" s="51">
        <v>5</v>
      </c>
      <c r="K4" s="52">
        <v>13</v>
      </c>
      <c r="L4" s="53">
        <v>0</v>
      </c>
      <c r="M4" s="52">
        <v>13</v>
      </c>
      <c r="N4" s="207">
        <v>13</v>
      </c>
      <c r="O4" s="52">
        <v>7</v>
      </c>
      <c r="P4" s="185">
        <f aca="true" t="shared" si="4" ref="P4:P11">SUM(Q4-F4)</f>
        <v>15</v>
      </c>
      <c r="Q4" s="186">
        <f aca="true" t="shared" si="5" ref="Q4:Q11">SUM(O4,M4,K4)</f>
        <v>33</v>
      </c>
      <c r="R4" s="208">
        <v>2</v>
      </c>
      <c r="S4" s="54" t="str">
        <f>B6</f>
        <v>ESKİŞEHİR ESJİM</v>
      </c>
      <c r="T4" s="139"/>
      <c r="U4" s="55" t="str">
        <f>D17</f>
        <v>ALAÇAM GENÇLİK</v>
      </c>
      <c r="V4" s="56">
        <v>2</v>
      </c>
      <c r="W4" s="57">
        <f aca="true" t="shared" si="6" ref="W4:W11">SUM(AA4,AC4,AE4)</f>
        <v>34</v>
      </c>
      <c r="X4" s="58">
        <f aca="true" t="shared" si="7" ref="X4:X11">SUM(W4-AH4)</f>
        <v>5</v>
      </c>
      <c r="Y4" s="49">
        <f aca="true" t="shared" si="8" ref="Y4:Y11">IF(V4&gt;1,1,0)</f>
        <v>1</v>
      </c>
      <c r="Z4" s="50">
        <f aca="true" t="shared" si="9" ref="Z4:Z11">IF(AI4&gt;1,1,0)</f>
        <v>0</v>
      </c>
      <c r="AA4" s="209">
        <v>13</v>
      </c>
      <c r="AB4" s="210">
        <v>7</v>
      </c>
      <c r="AC4" s="211">
        <v>8</v>
      </c>
      <c r="AD4" s="210">
        <v>13</v>
      </c>
      <c r="AE4" s="211">
        <v>13</v>
      </c>
      <c r="AF4" s="212">
        <v>9</v>
      </c>
      <c r="AG4" s="191">
        <f aca="true" t="shared" si="10" ref="AG4:AG11">SUM(AH4-W4)</f>
        <v>-5</v>
      </c>
      <c r="AH4" s="213">
        <f aca="true" t="shared" si="11" ref="AH4:AH11">SUM(AB4,AD4,AF4)</f>
        <v>29</v>
      </c>
      <c r="AI4" s="214">
        <v>1</v>
      </c>
      <c r="AJ4" s="54" t="str">
        <f>D18</f>
        <v>BOLU BELEDİYE</v>
      </c>
      <c r="AK4" s="139"/>
      <c r="AL4" s="47" t="str">
        <f>U17</f>
        <v>ALAÇAM GENÇLİK</v>
      </c>
      <c r="AM4" s="48">
        <v>1</v>
      </c>
      <c r="AN4" s="60">
        <f aca="true" t="shared" si="12" ref="AN4:AN11">SUM(AR4,AT4,AV4)</f>
        <v>20</v>
      </c>
      <c r="AO4" s="33">
        <f aca="true" t="shared" si="13" ref="AO4:AO11">SUM(AN4-AY4)</f>
        <v>-10</v>
      </c>
      <c r="AP4" s="61">
        <f aca="true" t="shared" si="14" ref="AP4:AP11">IF(AM4&gt;1,1,0)</f>
        <v>0</v>
      </c>
      <c r="AQ4" s="59">
        <f aca="true" t="shared" si="15" ref="AQ4:AQ11">IF(AZ4&gt;1,1,0)</f>
        <v>1</v>
      </c>
      <c r="AR4" s="215">
        <v>13</v>
      </c>
      <c r="AS4" s="216">
        <v>4</v>
      </c>
      <c r="AT4" s="215">
        <v>3</v>
      </c>
      <c r="AU4" s="216">
        <v>13</v>
      </c>
      <c r="AV4" s="215">
        <v>4</v>
      </c>
      <c r="AW4" s="216">
        <v>13</v>
      </c>
      <c r="AX4" s="191">
        <f aca="true" t="shared" si="16" ref="AX4:AX11">SUM(AY4-AN4)</f>
        <v>10</v>
      </c>
      <c r="AY4" s="217">
        <f aca="true" t="shared" si="17" ref="AY4:AY11">SUM(AW4,AU4,AS4)</f>
        <v>30</v>
      </c>
      <c r="AZ4" s="208">
        <v>2</v>
      </c>
      <c r="BA4" s="54" t="str">
        <f>U18</f>
        <v>RİZE GSİM</v>
      </c>
      <c r="BB4" s="139"/>
      <c r="BC4" s="47" t="str">
        <f>AL17</f>
        <v>BURSA MALİYE</v>
      </c>
      <c r="BD4" s="48">
        <v>3</v>
      </c>
      <c r="BE4" s="36">
        <f aca="true" t="shared" si="18" ref="BE4:BE11">SUM(BI4,BK4,BM4)</f>
        <v>39</v>
      </c>
      <c r="BF4" s="62">
        <f aca="true" t="shared" si="19" ref="BF4:BF11">SUM(BE4-BP4)</f>
        <v>27</v>
      </c>
      <c r="BG4" s="63">
        <f aca="true" t="shared" si="20" ref="BG4:BG11">IF(BD4&gt;1,1,0)</f>
        <v>1</v>
      </c>
      <c r="BH4" s="64">
        <f aca="true" t="shared" si="21" ref="BH4:BH11">IF(BQ4&gt;1,1,0)</f>
        <v>0</v>
      </c>
      <c r="BI4" s="218">
        <v>13</v>
      </c>
      <c r="BJ4" s="219">
        <v>4</v>
      </c>
      <c r="BK4" s="220">
        <v>13</v>
      </c>
      <c r="BL4" s="219">
        <v>4</v>
      </c>
      <c r="BM4" s="220">
        <v>13</v>
      </c>
      <c r="BN4" s="221">
        <v>4</v>
      </c>
      <c r="BO4" s="191">
        <f aca="true" t="shared" si="22" ref="BO4:BO11">SUM(BP4-BE4)</f>
        <v>-27</v>
      </c>
      <c r="BP4" s="202">
        <f aca="true" t="shared" si="23" ref="BP4:BP11">SUM(BN4,BL4,BJ4)</f>
        <v>12</v>
      </c>
      <c r="BQ4" s="208">
        <v>0</v>
      </c>
      <c r="BR4" s="54" t="str">
        <f>AL18</f>
        <v>BOLU BELEDİYE</v>
      </c>
      <c r="BS4" s="139"/>
      <c r="BT4" s="65" t="str">
        <f>BC17</f>
        <v>ESKİŞEHİR ESJİM</v>
      </c>
      <c r="BU4" s="48">
        <v>1</v>
      </c>
      <c r="BV4" s="41">
        <f aca="true" t="shared" si="24" ref="BV4:BV11">SUM(BZ4,CB4,CD4)</f>
        <v>33</v>
      </c>
      <c r="BW4" s="61">
        <f aca="true" t="shared" si="25" ref="BW4:BW11">IF(BU4&gt;1,1,0)</f>
        <v>0</v>
      </c>
      <c r="BX4" s="66">
        <f aca="true" t="shared" si="26" ref="BX4:BX11">IF(CH4&gt;1,1,0)</f>
        <v>1</v>
      </c>
      <c r="BY4" s="67">
        <f aca="true" t="shared" si="27" ref="BY4:BY11">SUM(BV4-CG4)</f>
        <v>-3</v>
      </c>
      <c r="BZ4" s="68">
        <v>11</v>
      </c>
      <c r="CA4" s="222">
        <v>13</v>
      </c>
      <c r="CB4" s="223">
        <v>13</v>
      </c>
      <c r="CC4" s="222">
        <v>10</v>
      </c>
      <c r="CD4" s="223">
        <v>9</v>
      </c>
      <c r="CE4" s="222">
        <v>13</v>
      </c>
      <c r="CF4" s="206">
        <f aca="true" t="shared" si="28" ref="CF4:CF11">SUM(CG4-BV4)</f>
        <v>3</v>
      </c>
      <c r="CG4" s="137">
        <f aca="true" t="shared" si="29" ref="CG4:CG11">SUM(CE4,CC4,CA4)</f>
        <v>36</v>
      </c>
      <c r="CH4" s="208">
        <v>2</v>
      </c>
      <c r="CI4" s="69" t="str">
        <f>BC18</f>
        <v>KIRIKKALE GSİM</v>
      </c>
      <c r="CJ4" s="123"/>
      <c r="CK4" s="123"/>
      <c r="CL4" s="123"/>
      <c r="CM4" s="123"/>
      <c r="CN4" s="123"/>
      <c r="CO4" s="123"/>
      <c r="CP4" s="123"/>
      <c r="CQ4" s="123"/>
      <c r="CR4" s="123"/>
      <c r="CS4" s="123"/>
    </row>
    <row r="5" spans="1:97" ht="15" customHeight="1">
      <c r="A5" s="128">
        <v>3</v>
      </c>
      <c r="B5" s="136" t="s">
        <v>5</v>
      </c>
      <c r="C5" s="125"/>
      <c r="D5" s="47" t="str">
        <f>B7</f>
        <v>BOLU GMK</v>
      </c>
      <c r="E5" s="48">
        <v>2</v>
      </c>
      <c r="F5" s="19">
        <f t="shared" si="0"/>
        <v>35</v>
      </c>
      <c r="G5" s="20">
        <f t="shared" si="1"/>
        <v>15</v>
      </c>
      <c r="H5" s="49">
        <f t="shared" si="2"/>
        <v>1</v>
      </c>
      <c r="I5" s="50">
        <f t="shared" si="3"/>
        <v>0</v>
      </c>
      <c r="J5" s="51">
        <v>9</v>
      </c>
      <c r="K5" s="52">
        <v>13</v>
      </c>
      <c r="L5" s="53">
        <v>13</v>
      </c>
      <c r="M5" s="52">
        <v>3</v>
      </c>
      <c r="N5" s="207">
        <v>13</v>
      </c>
      <c r="O5" s="52">
        <v>4</v>
      </c>
      <c r="P5" s="185">
        <f t="shared" si="4"/>
        <v>-15</v>
      </c>
      <c r="Q5" s="186">
        <f t="shared" si="5"/>
        <v>20</v>
      </c>
      <c r="R5" s="208">
        <v>1</v>
      </c>
      <c r="S5" s="54" t="str">
        <f>B8</f>
        <v>MUĞLA GSİM</v>
      </c>
      <c r="T5" s="139"/>
      <c r="U5" s="55" t="str">
        <f>D19</f>
        <v>ANKARA SİTAL</v>
      </c>
      <c r="V5" s="56">
        <v>3</v>
      </c>
      <c r="W5" s="57">
        <f t="shared" si="6"/>
        <v>39</v>
      </c>
      <c r="X5" s="58">
        <f t="shared" si="7"/>
        <v>11</v>
      </c>
      <c r="Y5" s="49">
        <f t="shared" si="8"/>
        <v>1</v>
      </c>
      <c r="Z5" s="50">
        <f t="shared" si="9"/>
        <v>0</v>
      </c>
      <c r="AA5" s="209">
        <v>13</v>
      </c>
      <c r="AB5" s="210">
        <v>8</v>
      </c>
      <c r="AC5" s="211">
        <v>13</v>
      </c>
      <c r="AD5" s="210">
        <v>8</v>
      </c>
      <c r="AE5" s="211">
        <v>13</v>
      </c>
      <c r="AF5" s="212">
        <v>12</v>
      </c>
      <c r="AG5" s="191">
        <f t="shared" si="10"/>
        <v>-11</v>
      </c>
      <c r="AH5" s="213">
        <f t="shared" si="11"/>
        <v>28</v>
      </c>
      <c r="AI5" s="214">
        <v>0</v>
      </c>
      <c r="AJ5" s="54" t="str">
        <f>D20</f>
        <v>ESKİŞEHİR ESJİM</v>
      </c>
      <c r="AK5" s="139"/>
      <c r="AL5" s="47" t="str">
        <f>U19</f>
        <v>BURSA MALİYE</v>
      </c>
      <c r="AM5" s="48">
        <v>2</v>
      </c>
      <c r="AN5" s="60">
        <f t="shared" si="12"/>
        <v>26</v>
      </c>
      <c r="AO5" s="33">
        <f t="shared" si="13"/>
        <v>10</v>
      </c>
      <c r="AP5" s="61">
        <f t="shared" si="14"/>
        <v>1</v>
      </c>
      <c r="AQ5" s="59">
        <f t="shared" si="15"/>
        <v>0</v>
      </c>
      <c r="AR5" s="215">
        <v>13</v>
      </c>
      <c r="AS5" s="216">
        <v>1</v>
      </c>
      <c r="AT5" s="215">
        <v>0</v>
      </c>
      <c r="AU5" s="216">
        <v>13</v>
      </c>
      <c r="AV5" s="215">
        <v>13</v>
      </c>
      <c r="AW5" s="216">
        <v>2</v>
      </c>
      <c r="AX5" s="191">
        <f t="shared" si="16"/>
        <v>-10</v>
      </c>
      <c r="AY5" s="217">
        <f t="shared" si="17"/>
        <v>16</v>
      </c>
      <c r="AZ5" s="208">
        <v>1</v>
      </c>
      <c r="BA5" s="54" t="str">
        <f>U20</f>
        <v>ANKARA GÜCÜ</v>
      </c>
      <c r="BB5" s="139"/>
      <c r="BC5" s="47" t="str">
        <f>AL19</f>
        <v>KIRIKKALE GSİM</v>
      </c>
      <c r="BD5" s="48">
        <v>2</v>
      </c>
      <c r="BE5" s="36">
        <f t="shared" si="18"/>
        <v>35</v>
      </c>
      <c r="BF5" s="62">
        <f t="shared" si="19"/>
        <v>4</v>
      </c>
      <c r="BG5" s="63">
        <f t="shared" si="20"/>
        <v>1</v>
      </c>
      <c r="BH5" s="64">
        <f t="shared" si="21"/>
        <v>0</v>
      </c>
      <c r="BI5" s="218">
        <v>9</v>
      </c>
      <c r="BJ5" s="219">
        <v>13</v>
      </c>
      <c r="BK5" s="220">
        <v>13</v>
      </c>
      <c r="BL5" s="219">
        <v>8</v>
      </c>
      <c r="BM5" s="220">
        <v>13</v>
      </c>
      <c r="BN5" s="221">
        <v>10</v>
      </c>
      <c r="BO5" s="191">
        <f t="shared" si="22"/>
        <v>-4</v>
      </c>
      <c r="BP5" s="202">
        <f t="shared" si="23"/>
        <v>31</v>
      </c>
      <c r="BQ5" s="208">
        <v>1</v>
      </c>
      <c r="BR5" s="54" t="str">
        <f>AL20</f>
        <v>ALAÇAM GENÇLİK</v>
      </c>
      <c r="BS5" s="139"/>
      <c r="BT5" s="65" t="str">
        <f>BC19</f>
        <v>ANKARA SİTAL</v>
      </c>
      <c r="BU5" s="48">
        <v>3</v>
      </c>
      <c r="BV5" s="41">
        <f t="shared" si="24"/>
        <v>39</v>
      </c>
      <c r="BW5" s="61">
        <f t="shared" si="25"/>
        <v>1</v>
      </c>
      <c r="BX5" s="66">
        <f t="shared" si="26"/>
        <v>0</v>
      </c>
      <c r="BY5" s="67">
        <f t="shared" si="27"/>
        <v>22</v>
      </c>
      <c r="BZ5" s="68">
        <v>13</v>
      </c>
      <c r="CA5" s="222">
        <v>2</v>
      </c>
      <c r="CB5" s="223">
        <v>13</v>
      </c>
      <c r="CC5" s="222">
        <v>9</v>
      </c>
      <c r="CD5" s="223">
        <v>13</v>
      </c>
      <c r="CE5" s="222">
        <v>6</v>
      </c>
      <c r="CF5" s="206">
        <f t="shared" si="28"/>
        <v>-22</v>
      </c>
      <c r="CG5" s="137">
        <f t="shared" si="29"/>
        <v>17</v>
      </c>
      <c r="CH5" s="208">
        <v>0</v>
      </c>
      <c r="CI5" s="69" t="str">
        <f>BC20</f>
        <v>BİNGÖL GENÇLİK</v>
      </c>
      <c r="CJ5" s="123"/>
      <c r="CK5" s="123"/>
      <c r="CL5" s="123"/>
      <c r="CM5" s="123"/>
      <c r="CN5" s="123"/>
      <c r="CO5" s="123"/>
      <c r="CP5" s="123"/>
      <c r="CQ5" s="123"/>
      <c r="CR5" s="123"/>
      <c r="CS5" s="123"/>
    </row>
    <row r="6" spans="1:97" ht="15" customHeight="1">
      <c r="A6" s="128">
        <v>4</v>
      </c>
      <c r="B6" s="136" t="s">
        <v>1</v>
      </c>
      <c r="C6" s="125"/>
      <c r="D6" s="47" t="str">
        <f>B9</f>
        <v>FOMGET</v>
      </c>
      <c r="E6" s="48">
        <v>1</v>
      </c>
      <c r="F6" s="19">
        <f t="shared" si="0"/>
        <v>24</v>
      </c>
      <c r="G6" s="20">
        <f t="shared" si="1"/>
        <v>-2</v>
      </c>
      <c r="H6" s="49">
        <f t="shared" si="2"/>
        <v>0</v>
      </c>
      <c r="I6" s="50">
        <f t="shared" si="3"/>
        <v>1</v>
      </c>
      <c r="J6" s="51">
        <v>5</v>
      </c>
      <c r="K6" s="52">
        <v>13</v>
      </c>
      <c r="L6" s="53">
        <v>13</v>
      </c>
      <c r="M6" s="52">
        <v>0</v>
      </c>
      <c r="N6" s="207">
        <v>6</v>
      </c>
      <c r="O6" s="52">
        <v>13</v>
      </c>
      <c r="P6" s="185">
        <f t="shared" si="4"/>
        <v>2</v>
      </c>
      <c r="Q6" s="186">
        <f t="shared" si="5"/>
        <v>26</v>
      </c>
      <c r="R6" s="208">
        <v>2</v>
      </c>
      <c r="S6" s="54" t="str">
        <f>B10</f>
        <v>BURSA MALİYE</v>
      </c>
      <c r="T6" s="139"/>
      <c r="U6" s="55" t="str">
        <f>D21</f>
        <v>BOLU GMK</v>
      </c>
      <c r="V6" s="56">
        <v>0</v>
      </c>
      <c r="W6" s="57">
        <f t="shared" si="6"/>
        <v>30</v>
      </c>
      <c r="X6" s="58">
        <f t="shared" si="7"/>
        <v>-9</v>
      </c>
      <c r="Y6" s="49">
        <f t="shared" si="8"/>
        <v>0</v>
      </c>
      <c r="Z6" s="50">
        <f t="shared" si="9"/>
        <v>1</v>
      </c>
      <c r="AA6" s="209">
        <v>8</v>
      </c>
      <c r="AB6" s="210">
        <v>13</v>
      </c>
      <c r="AC6" s="211">
        <v>10</v>
      </c>
      <c r="AD6" s="210">
        <v>13</v>
      </c>
      <c r="AE6" s="211">
        <v>12</v>
      </c>
      <c r="AF6" s="212">
        <v>13</v>
      </c>
      <c r="AG6" s="191">
        <f t="shared" si="10"/>
        <v>9</v>
      </c>
      <c r="AH6" s="213">
        <f t="shared" si="11"/>
        <v>39</v>
      </c>
      <c r="AI6" s="214">
        <v>3</v>
      </c>
      <c r="AJ6" s="54" t="str">
        <f>D22</f>
        <v>RİZE GSİM</v>
      </c>
      <c r="AK6" s="139"/>
      <c r="AL6" s="47" t="str">
        <f>U21</f>
        <v>FOMGET</v>
      </c>
      <c r="AM6" s="48">
        <v>0</v>
      </c>
      <c r="AN6" s="60">
        <f t="shared" si="12"/>
        <v>23</v>
      </c>
      <c r="AO6" s="33">
        <f t="shared" si="13"/>
        <v>-16</v>
      </c>
      <c r="AP6" s="61">
        <f t="shared" si="14"/>
        <v>0</v>
      </c>
      <c r="AQ6" s="59">
        <f t="shared" si="15"/>
        <v>1</v>
      </c>
      <c r="AR6" s="215">
        <v>5</v>
      </c>
      <c r="AS6" s="216">
        <v>13</v>
      </c>
      <c r="AT6" s="215">
        <v>12</v>
      </c>
      <c r="AU6" s="216">
        <v>13</v>
      </c>
      <c r="AV6" s="215">
        <v>6</v>
      </c>
      <c r="AW6" s="216">
        <v>13</v>
      </c>
      <c r="AX6" s="191">
        <f t="shared" si="16"/>
        <v>16</v>
      </c>
      <c r="AY6" s="217">
        <f t="shared" si="17"/>
        <v>39</v>
      </c>
      <c r="AZ6" s="208">
        <v>3</v>
      </c>
      <c r="BA6" s="54" t="str">
        <f>U22</f>
        <v>BOLU BELEDİYE</v>
      </c>
      <c r="BB6" s="139"/>
      <c r="BC6" s="47" t="str">
        <f>AL21</f>
        <v>ESKİŞEHİR ESJİM</v>
      </c>
      <c r="BD6" s="48">
        <v>3</v>
      </c>
      <c r="BE6" s="36">
        <f t="shared" si="18"/>
        <v>39</v>
      </c>
      <c r="BF6" s="62">
        <f t="shared" si="19"/>
        <v>21</v>
      </c>
      <c r="BG6" s="63">
        <f t="shared" si="20"/>
        <v>1</v>
      </c>
      <c r="BH6" s="64">
        <f t="shared" si="21"/>
        <v>0</v>
      </c>
      <c r="BI6" s="218">
        <v>13</v>
      </c>
      <c r="BJ6" s="219">
        <v>2</v>
      </c>
      <c r="BK6" s="220">
        <v>13</v>
      </c>
      <c r="BL6" s="219">
        <v>6</v>
      </c>
      <c r="BM6" s="220">
        <v>13</v>
      </c>
      <c r="BN6" s="221">
        <v>10</v>
      </c>
      <c r="BO6" s="191">
        <f t="shared" si="22"/>
        <v>-21</v>
      </c>
      <c r="BP6" s="202">
        <f t="shared" si="23"/>
        <v>18</v>
      </c>
      <c r="BQ6" s="208">
        <v>0</v>
      </c>
      <c r="BR6" s="54" t="str">
        <f>AL22</f>
        <v>ESKİŞEHİR GSİM</v>
      </c>
      <c r="BS6" s="139"/>
      <c r="BT6" s="65" t="str">
        <f>BC21</f>
        <v>ALAÇAM GENÇLİK</v>
      </c>
      <c r="BU6" s="48">
        <v>3</v>
      </c>
      <c r="BV6" s="41">
        <f t="shared" si="24"/>
        <v>39</v>
      </c>
      <c r="BW6" s="61">
        <f t="shared" si="25"/>
        <v>1</v>
      </c>
      <c r="BX6" s="66">
        <f t="shared" si="26"/>
        <v>0</v>
      </c>
      <c r="BY6" s="67">
        <f t="shared" si="27"/>
        <v>18</v>
      </c>
      <c r="BZ6" s="68">
        <v>13</v>
      </c>
      <c r="CA6" s="222">
        <v>7</v>
      </c>
      <c r="CB6" s="223">
        <v>13</v>
      </c>
      <c r="CC6" s="222">
        <v>4</v>
      </c>
      <c r="CD6" s="223">
        <v>13</v>
      </c>
      <c r="CE6" s="222">
        <v>10</v>
      </c>
      <c r="CF6" s="206">
        <f t="shared" si="28"/>
        <v>-18</v>
      </c>
      <c r="CG6" s="137">
        <f t="shared" si="29"/>
        <v>21</v>
      </c>
      <c r="CH6" s="208">
        <v>0</v>
      </c>
      <c r="CI6" s="69" t="str">
        <f>BC22</f>
        <v>FOMGET</v>
      </c>
      <c r="CJ6" s="123"/>
      <c r="CK6" s="123"/>
      <c r="CL6" s="123"/>
      <c r="CM6" s="123"/>
      <c r="CN6" s="123"/>
      <c r="CO6" s="123"/>
      <c r="CP6" s="123"/>
      <c r="CQ6" s="123"/>
      <c r="CR6" s="123"/>
      <c r="CS6" s="123"/>
    </row>
    <row r="7" spans="1:97" ht="15" customHeight="1">
      <c r="A7" s="128">
        <v>5</v>
      </c>
      <c r="B7" s="136" t="s">
        <v>51</v>
      </c>
      <c r="C7" s="125"/>
      <c r="D7" s="47" t="str">
        <f>B11</f>
        <v>ESKİŞEHİR GSİM</v>
      </c>
      <c r="E7" s="48">
        <v>0</v>
      </c>
      <c r="F7" s="19">
        <f t="shared" si="0"/>
        <v>16</v>
      </c>
      <c r="G7" s="20">
        <f t="shared" si="1"/>
        <v>-23</v>
      </c>
      <c r="H7" s="49">
        <f t="shared" si="2"/>
        <v>0</v>
      </c>
      <c r="I7" s="50">
        <f t="shared" si="3"/>
        <v>1</v>
      </c>
      <c r="J7" s="51">
        <v>7</v>
      </c>
      <c r="K7" s="52">
        <v>13</v>
      </c>
      <c r="L7" s="53">
        <v>1</v>
      </c>
      <c r="M7" s="52">
        <v>13</v>
      </c>
      <c r="N7" s="207">
        <v>8</v>
      </c>
      <c r="O7" s="52">
        <v>13</v>
      </c>
      <c r="P7" s="185">
        <f t="shared" si="4"/>
        <v>23</v>
      </c>
      <c r="Q7" s="186">
        <f t="shared" si="5"/>
        <v>39</v>
      </c>
      <c r="R7" s="208">
        <v>3</v>
      </c>
      <c r="S7" s="54" t="str">
        <f>B12</f>
        <v>ALAÇAM GENÇLİK</v>
      </c>
      <c r="T7" s="139"/>
      <c r="U7" s="55" t="str">
        <f>D23</f>
        <v>BURSA MALİYE</v>
      </c>
      <c r="V7" s="56">
        <v>2</v>
      </c>
      <c r="W7" s="57">
        <f t="shared" si="6"/>
        <v>26</v>
      </c>
      <c r="X7" s="58">
        <f t="shared" si="7"/>
        <v>-6</v>
      </c>
      <c r="Y7" s="49">
        <f t="shared" si="8"/>
        <v>1</v>
      </c>
      <c r="Z7" s="50">
        <f t="shared" si="9"/>
        <v>0</v>
      </c>
      <c r="AA7" s="209">
        <v>13</v>
      </c>
      <c r="AB7" s="210">
        <v>9</v>
      </c>
      <c r="AC7" s="211">
        <v>0</v>
      </c>
      <c r="AD7" s="210">
        <v>13</v>
      </c>
      <c r="AE7" s="211">
        <v>13</v>
      </c>
      <c r="AF7" s="212">
        <v>10</v>
      </c>
      <c r="AG7" s="191">
        <f t="shared" si="10"/>
        <v>6</v>
      </c>
      <c r="AH7" s="213">
        <f t="shared" si="11"/>
        <v>32</v>
      </c>
      <c r="AI7" s="214">
        <v>1</v>
      </c>
      <c r="AJ7" s="54" t="str">
        <f>D24</f>
        <v>BOLU GEREDE</v>
      </c>
      <c r="AK7" s="139"/>
      <c r="AL7" s="47" t="str">
        <f>U23</f>
        <v>İZMİR BOCCE</v>
      </c>
      <c r="AM7" s="48">
        <v>1</v>
      </c>
      <c r="AN7" s="60">
        <f t="shared" si="12"/>
        <v>20</v>
      </c>
      <c r="AO7" s="33">
        <f t="shared" si="13"/>
        <v>-12</v>
      </c>
      <c r="AP7" s="61">
        <f t="shared" si="14"/>
        <v>0</v>
      </c>
      <c r="AQ7" s="59">
        <f t="shared" si="15"/>
        <v>1</v>
      </c>
      <c r="AR7" s="215">
        <v>13</v>
      </c>
      <c r="AS7" s="216">
        <v>6</v>
      </c>
      <c r="AT7" s="215">
        <v>1</v>
      </c>
      <c r="AU7" s="216">
        <v>13</v>
      </c>
      <c r="AV7" s="215">
        <v>6</v>
      </c>
      <c r="AW7" s="216">
        <v>13</v>
      </c>
      <c r="AX7" s="191">
        <f t="shared" si="16"/>
        <v>12</v>
      </c>
      <c r="AY7" s="217">
        <f t="shared" si="17"/>
        <v>32</v>
      </c>
      <c r="AZ7" s="208">
        <v>2</v>
      </c>
      <c r="BA7" s="54" t="str">
        <f>U24</f>
        <v>BİNGÖL GENÇLİK</v>
      </c>
      <c r="BB7" s="139"/>
      <c r="BC7" s="47" t="str">
        <f>AL23</f>
        <v>BİNGÖL GENÇLİK</v>
      </c>
      <c r="BD7" s="48">
        <v>2</v>
      </c>
      <c r="BE7" s="36">
        <f t="shared" si="18"/>
        <v>35</v>
      </c>
      <c r="BF7" s="62">
        <f t="shared" si="19"/>
        <v>9</v>
      </c>
      <c r="BG7" s="63">
        <f t="shared" si="20"/>
        <v>1</v>
      </c>
      <c r="BH7" s="64">
        <f t="shared" si="21"/>
        <v>0</v>
      </c>
      <c r="BI7" s="218">
        <v>13</v>
      </c>
      <c r="BJ7" s="219">
        <v>9</v>
      </c>
      <c r="BK7" s="220">
        <v>13</v>
      </c>
      <c r="BL7" s="219">
        <v>4</v>
      </c>
      <c r="BM7" s="220">
        <v>9</v>
      </c>
      <c r="BN7" s="221">
        <v>13</v>
      </c>
      <c r="BO7" s="191">
        <f t="shared" si="22"/>
        <v>-9</v>
      </c>
      <c r="BP7" s="202">
        <f t="shared" si="23"/>
        <v>26</v>
      </c>
      <c r="BQ7" s="208">
        <v>1</v>
      </c>
      <c r="BR7" s="54" t="str">
        <f>AL24</f>
        <v>ANKARA GÜCÜ</v>
      </c>
      <c r="BS7" s="139"/>
      <c r="BT7" s="65" t="str">
        <f>BC23</f>
        <v>BOLU BELEDİYE</v>
      </c>
      <c r="BU7" s="48">
        <v>0</v>
      </c>
      <c r="BV7" s="41">
        <f t="shared" si="24"/>
        <v>21</v>
      </c>
      <c r="BW7" s="61">
        <f t="shared" si="25"/>
        <v>0</v>
      </c>
      <c r="BX7" s="66">
        <f t="shared" si="26"/>
        <v>1</v>
      </c>
      <c r="BY7" s="67">
        <f t="shared" si="27"/>
        <v>-18</v>
      </c>
      <c r="BZ7" s="68">
        <v>10</v>
      </c>
      <c r="CA7" s="222">
        <v>13</v>
      </c>
      <c r="CB7" s="223">
        <v>2</v>
      </c>
      <c r="CC7" s="222">
        <v>13</v>
      </c>
      <c r="CD7" s="223">
        <v>9</v>
      </c>
      <c r="CE7" s="222">
        <v>13</v>
      </c>
      <c r="CF7" s="206">
        <f t="shared" si="28"/>
        <v>18</v>
      </c>
      <c r="CG7" s="137">
        <f t="shared" si="29"/>
        <v>39</v>
      </c>
      <c r="CH7" s="208">
        <v>3</v>
      </c>
      <c r="CI7" s="69" t="str">
        <f>BC24</f>
        <v>ESKİŞEHİR GSİM</v>
      </c>
      <c r="CJ7" s="123"/>
      <c r="CK7" s="123"/>
      <c r="CL7" s="123"/>
      <c r="CM7" s="123"/>
      <c r="CN7" s="123"/>
      <c r="CO7" s="123"/>
      <c r="CP7" s="123"/>
      <c r="CQ7" s="123"/>
      <c r="CR7" s="123"/>
      <c r="CS7" s="123"/>
    </row>
    <row r="8" spans="1:97" ht="15" customHeight="1">
      <c r="A8" s="128">
        <v>6</v>
      </c>
      <c r="B8" s="136" t="s">
        <v>7</v>
      </c>
      <c r="C8" s="125"/>
      <c r="D8" s="47" t="str">
        <f>B13</f>
        <v>AYDIN GSİM</v>
      </c>
      <c r="E8" s="48">
        <v>0</v>
      </c>
      <c r="F8" s="19">
        <f t="shared" si="0"/>
        <v>13</v>
      </c>
      <c r="G8" s="20">
        <f t="shared" si="1"/>
        <v>-26</v>
      </c>
      <c r="H8" s="49">
        <f t="shared" si="2"/>
        <v>0</v>
      </c>
      <c r="I8" s="50">
        <f t="shared" si="3"/>
        <v>1</v>
      </c>
      <c r="J8" s="51">
        <v>2</v>
      </c>
      <c r="K8" s="52">
        <v>13</v>
      </c>
      <c r="L8" s="53">
        <v>1</v>
      </c>
      <c r="M8" s="52">
        <v>13</v>
      </c>
      <c r="N8" s="207">
        <v>10</v>
      </c>
      <c r="O8" s="52">
        <v>13</v>
      </c>
      <c r="P8" s="185">
        <f t="shared" si="4"/>
        <v>26</v>
      </c>
      <c r="Q8" s="186">
        <f t="shared" si="5"/>
        <v>39</v>
      </c>
      <c r="R8" s="208">
        <v>3</v>
      </c>
      <c r="S8" s="54" t="str">
        <f>B14</f>
        <v>ANKARA GÜCÜ</v>
      </c>
      <c r="T8" s="139"/>
      <c r="U8" s="55" t="str">
        <f>D25</f>
        <v>FOMGET</v>
      </c>
      <c r="V8" s="56">
        <v>3</v>
      </c>
      <c r="W8" s="57">
        <f t="shared" si="6"/>
        <v>39</v>
      </c>
      <c r="X8" s="58">
        <f t="shared" si="7"/>
        <v>24</v>
      </c>
      <c r="Y8" s="49">
        <f t="shared" si="8"/>
        <v>1</v>
      </c>
      <c r="Z8" s="50">
        <f t="shared" si="9"/>
        <v>0</v>
      </c>
      <c r="AA8" s="209">
        <v>13</v>
      </c>
      <c r="AB8" s="210">
        <v>5</v>
      </c>
      <c r="AC8" s="211">
        <v>13</v>
      </c>
      <c r="AD8" s="210">
        <v>0</v>
      </c>
      <c r="AE8" s="211">
        <v>13</v>
      </c>
      <c r="AF8" s="212">
        <v>10</v>
      </c>
      <c r="AG8" s="191">
        <f t="shared" si="10"/>
        <v>-24</v>
      </c>
      <c r="AH8" s="213">
        <f t="shared" si="11"/>
        <v>15</v>
      </c>
      <c r="AI8" s="214">
        <v>0</v>
      </c>
      <c r="AJ8" s="54" t="str">
        <f>D26</f>
        <v>İSTANBUL ELİT</v>
      </c>
      <c r="AK8" s="139"/>
      <c r="AL8" s="47" t="str">
        <f>U25</f>
        <v>BOLU GMK</v>
      </c>
      <c r="AM8" s="48">
        <v>0</v>
      </c>
      <c r="AN8" s="60">
        <f t="shared" si="12"/>
        <v>17</v>
      </c>
      <c r="AO8" s="33">
        <f t="shared" si="13"/>
        <v>-22</v>
      </c>
      <c r="AP8" s="61">
        <f t="shared" si="14"/>
        <v>0</v>
      </c>
      <c r="AQ8" s="59">
        <f t="shared" si="15"/>
        <v>1</v>
      </c>
      <c r="AR8" s="215">
        <v>5</v>
      </c>
      <c r="AS8" s="216">
        <v>13</v>
      </c>
      <c r="AT8" s="215">
        <v>8</v>
      </c>
      <c r="AU8" s="216">
        <v>13</v>
      </c>
      <c r="AV8" s="215">
        <v>4</v>
      </c>
      <c r="AW8" s="216">
        <v>13</v>
      </c>
      <c r="AX8" s="191">
        <f t="shared" si="16"/>
        <v>22</v>
      </c>
      <c r="AY8" s="217">
        <f t="shared" si="17"/>
        <v>39</v>
      </c>
      <c r="AZ8" s="208">
        <v>3</v>
      </c>
      <c r="BA8" s="54" t="str">
        <f>U26</f>
        <v>ESKİŞEHİR ESJİM</v>
      </c>
      <c r="BB8" s="139"/>
      <c r="BC8" s="47" t="str">
        <f>AL25</f>
        <v>FOMGET</v>
      </c>
      <c r="BD8" s="48">
        <v>2</v>
      </c>
      <c r="BE8" s="36">
        <f t="shared" si="18"/>
        <v>35</v>
      </c>
      <c r="BF8" s="62">
        <f t="shared" si="19"/>
        <v>9</v>
      </c>
      <c r="BG8" s="63">
        <f t="shared" si="20"/>
        <v>1</v>
      </c>
      <c r="BH8" s="64">
        <f t="shared" si="21"/>
        <v>0</v>
      </c>
      <c r="BI8" s="218">
        <v>13</v>
      </c>
      <c r="BJ8" s="219">
        <v>9</v>
      </c>
      <c r="BK8" s="220">
        <v>9</v>
      </c>
      <c r="BL8" s="219">
        <v>13</v>
      </c>
      <c r="BM8" s="220">
        <v>13</v>
      </c>
      <c r="BN8" s="221">
        <v>4</v>
      </c>
      <c r="BO8" s="191">
        <f t="shared" si="22"/>
        <v>-9</v>
      </c>
      <c r="BP8" s="202">
        <f t="shared" si="23"/>
        <v>26</v>
      </c>
      <c r="BQ8" s="208">
        <v>1</v>
      </c>
      <c r="BR8" s="54" t="str">
        <f>AL26</f>
        <v>İZMİR BOCCE</v>
      </c>
      <c r="BS8" s="139"/>
      <c r="BT8" s="65" t="str">
        <f>BC25</f>
        <v>BOLU GMK</v>
      </c>
      <c r="BU8" s="48">
        <v>0</v>
      </c>
      <c r="BV8" s="41">
        <f t="shared" si="24"/>
        <v>11</v>
      </c>
      <c r="BW8" s="61">
        <f t="shared" si="25"/>
        <v>0</v>
      </c>
      <c r="BX8" s="66">
        <f t="shared" si="26"/>
        <v>1</v>
      </c>
      <c r="BY8" s="67">
        <f t="shared" si="27"/>
        <v>-28</v>
      </c>
      <c r="BZ8" s="68">
        <v>11</v>
      </c>
      <c r="CA8" s="222">
        <v>13</v>
      </c>
      <c r="CB8" s="223">
        <v>0</v>
      </c>
      <c r="CC8" s="222">
        <v>13</v>
      </c>
      <c r="CD8" s="223">
        <v>0</v>
      </c>
      <c r="CE8" s="222">
        <v>13</v>
      </c>
      <c r="CF8" s="206">
        <f t="shared" si="28"/>
        <v>28</v>
      </c>
      <c r="CG8" s="137">
        <f t="shared" si="29"/>
        <v>39</v>
      </c>
      <c r="CH8" s="208">
        <v>3</v>
      </c>
      <c r="CI8" s="69" t="str">
        <f>BC26</f>
        <v>ANKARA GÜCÜ</v>
      </c>
      <c r="CJ8" s="123"/>
      <c r="CK8" s="123"/>
      <c r="CL8" s="123"/>
      <c r="CM8" s="123"/>
      <c r="CN8" s="123"/>
      <c r="CO8" s="123"/>
      <c r="CP8" s="123"/>
      <c r="CQ8" s="123"/>
      <c r="CR8" s="123"/>
      <c r="CS8" s="123"/>
    </row>
    <row r="9" spans="1:97" ht="15" customHeight="1">
      <c r="A9" s="128">
        <v>7</v>
      </c>
      <c r="B9" s="136" t="s">
        <v>52</v>
      </c>
      <c r="C9" s="125"/>
      <c r="D9" s="47" t="str">
        <f>B15</f>
        <v>BOLU BELEDİYE</v>
      </c>
      <c r="E9" s="48">
        <v>3</v>
      </c>
      <c r="F9" s="19">
        <f t="shared" si="0"/>
        <v>39</v>
      </c>
      <c r="G9" s="20">
        <f t="shared" si="1"/>
        <v>18</v>
      </c>
      <c r="H9" s="49">
        <f t="shared" si="2"/>
        <v>1</v>
      </c>
      <c r="I9" s="50">
        <f t="shared" si="3"/>
        <v>0</v>
      </c>
      <c r="J9" s="51">
        <v>13</v>
      </c>
      <c r="K9" s="52">
        <v>11</v>
      </c>
      <c r="L9" s="53">
        <v>13</v>
      </c>
      <c r="M9" s="52">
        <v>0</v>
      </c>
      <c r="N9" s="207">
        <v>13</v>
      </c>
      <c r="O9" s="52">
        <v>10</v>
      </c>
      <c r="P9" s="185">
        <f t="shared" si="4"/>
        <v>-18</v>
      </c>
      <c r="Q9" s="186">
        <f t="shared" si="5"/>
        <v>21</v>
      </c>
      <c r="R9" s="208">
        <v>0</v>
      </c>
      <c r="S9" s="54" t="str">
        <f>B16</f>
        <v>BURSA ÜLKEM</v>
      </c>
      <c r="T9" s="139"/>
      <c r="U9" s="55" t="str">
        <f>D27</f>
        <v>MUĞLA GSİM</v>
      </c>
      <c r="V9" s="56">
        <v>1</v>
      </c>
      <c r="W9" s="57">
        <f t="shared" si="6"/>
        <v>31</v>
      </c>
      <c r="X9" s="58">
        <f t="shared" si="7"/>
        <v>-1</v>
      </c>
      <c r="Y9" s="49">
        <f t="shared" si="8"/>
        <v>0</v>
      </c>
      <c r="Z9" s="50">
        <f t="shared" si="9"/>
        <v>1</v>
      </c>
      <c r="AA9" s="209">
        <v>11</v>
      </c>
      <c r="AB9" s="210">
        <v>13</v>
      </c>
      <c r="AC9" s="211">
        <v>7</v>
      </c>
      <c r="AD9" s="210">
        <v>13</v>
      </c>
      <c r="AE9" s="211">
        <v>13</v>
      </c>
      <c r="AF9" s="212">
        <v>6</v>
      </c>
      <c r="AG9" s="191">
        <f t="shared" si="10"/>
        <v>1</v>
      </c>
      <c r="AH9" s="213">
        <f t="shared" si="11"/>
        <v>32</v>
      </c>
      <c r="AI9" s="214">
        <v>2</v>
      </c>
      <c r="AJ9" s="54" t="str">
        <f>D28</f>
        <v>İZMİR BOCCE</v>
      </c>
      <c r="AK9" s="139"/>
      <c r="AL9" s="47" t="str">
        <f>U27</f>
        <v>ESKİŞEHİR GSİM</v>
      </c>
      <c r="AM9" s="48">
        <v>3</v>
      </c>
      <c r="AN9" s="60">
        <f t="shared" si="12"/>
        <v>39</v>
      </c>
      <c r="AO9" s="33">
        <f t="shared" si="13"/>
        <v>30</v>
      </c>
      <c r="AP9" s="61">
        <f t="shared" si="14"/>
        <v>1</v>
      </c>
      <c r="AQ9" s="59">
        <f t="shared" si="15"/>
        <v>0</v>
      </c>
      <c r="AR9" s="215">
        <v>13</v>
      </c>
      <c r="AS9" s="216">
        <v>1</v>
      </c>
      <c r="AT9" s="215">
        <v>13</v>
      </c>
      <c r="AU9" s="216">
        <v>6</v>
      </c>
      <c r="AV9" s="215">
        <v>13</v>
      </c>
      <c r="AW9" s="216">
        <v>2</v>
      </c>
      <c r="AX9" s="191">
        <f t="shared" si="16"/>
        <v>-30</v>
      </c>
      <c r="AY9" s="217">
        <f t="shared" si="17"/>
        <v>9</v>
      </c>
      <c r="AZ9" s="208">
        <v>0</v>
      </c>
      <c r="BA9" s="54" t="str">
        <f>U28</f>
        <v>BOLU GEREDE</v>
      </c>
      <c r="BB9" s="139"/>
      <c r="BC9" s="47" t="str">
        <f>AL27</f>
        <v>BURSA ÜLKEM</v>
      </c>
      <c r="BD9" s="48">
        <v>1</v>
      </c>
      <c r="BE9" s="36">
        <f t="shared" si="18"/>
        <v>22</v>
      </c>
      <c r="BF9" s="62">
        <f t="shared" si="19"/>
        <v>0</v>
      </c>
      <c r="BG9" s="63">
        <f t="shared" si="20"/>
        <v>0</v>
      </c>
      <c r="BH9" s="64">
        <f t="shared" si="21"/>
        <v>0</v>
      </c>
      <c r="BI9" s="218">
        <v>13</v>
      </c>
      <c r="BJ9" s="219">
        <v>9</v>
      </c>
      <c r="BK9" s="220">
        <v>0</v>
      </c>
      <c r="BL9" s="219">
        <v>0</v>
      </c>
      <c r="BM9" s="220">
        <v>9</v>
      </c>
      <c r="BN9" s="221">
        <v>13</v>
      </c>
      <c r="BO9" s="191">
        <f t="shared" si="22"/>
        <v>0</v>
      </c>
      <c r="BP9" s="202">
        <f t="shared" si="23"/>
        <v>22</v>
      </c>
      <c r="BQ9" s="208">
        <v>1</v>
      </c>
      <c r="BR9" s="54" t="str">
        <f>AL28</f>
        <v>İSTANBUL ELİT</v>
      </c>
      <c r="BS9" s="139"/>
      <c r="BT9" s="65" t="str">
        <f>BC27</f>
        <v>MUĞLA GSİM</v>
      </c>
      <c r="BU9" s="48">
        <v>2</v>
      </c>
      <c r="BV9" s="41">
        <f t="shared" si="24"/>
        <v>27</v>
      </c>
      <c r="BW9" s="61">
        <f t="shared" si="25"/>
        <v>1</v>
      </c>
      <c r="BX9" s="66">
        <f t="shared" si="26"/>
        <v>0</v>
      </c>
      <c r="BY9" s="67">
        <f t="shared" si="27"/>
        <v>8</v>
      </c>
      <c r="BZ9" s="68">
        <v>13</v>
      </c>
      <c r="CA9" s="222">
        <v>6</v>
      </c>
      <c r="CB9" s="223">
        <v>13</v>
      </c>
      <c r="CC9" s="222">
        <v>0</v>
      </c>
      <c r="CD9" s="223">
        <v>1</v>
      </c>
      <c r="CE9" s="222">
        <v>13</v>
      </c>
      <c r="CF9" s="206">
        <f t="shared" si="28"/>
        <v>-8</v>
      </c>
      <c r="CG9" s="137">
        <f t="shared" si="29"/>
        <v>19</v>
      </c>
      <c r="CH9" s="208">
        <v>1</v>
      </c>
      <c r="CI9" s="69" t="str">
        <f>BC28</f>
        <v>İSTANBUL ELİT</v>
      </c>
      <c r="CJ9" s="123"/>
      <c r="CK9" s="123"/>
      <c r="CL9" s="123"/>
      <c r="CM9" s="123"/>
      <c r="CN9" s="123"/>
      <c r="CO9" s="123"/>
      <c r="CP9" s="123"/>
      <c r="CQ9" s="123"/>
      <c r="CR9" s="123"/>
      <c r="CS9" s="123"/>
    </row>
    <row r="10" spans="1:97" ht="15" customHeight="1">
      <c r="A10" s="128">
        <v>8</v>
      </c>
      <c r="B10" s="136" t="s">
        <v>90</v>
      </c>
      <c r="C10" s="125"/>
      <c r="D10" s="47" t="str">
        <f>B17</f>
        <v>BOLU GEREDE</v>
      </c>
      <c r="E10" s="48">
        <v>1</v>
      </c>
      <c r="F10" s="19">
        <f t="shared" si="0"/>
        <v>30</v>
      </c>
      <c r="G10" s="20">
        <f t="shared" si="1"/>
        <v>-3</v>
      </c>
      <c r="H10" s="49">
        <f t="shared" si="2"/>
        <v>0</v>
      </c>
      <c r="I10" s="50">
        <f t="shared" si="3"/>
        <v>1</v>
      </c>
      <c r="J10" s="51">
        <v>8</v>
      </c>
      <c r="K10" s="52">
        <v>13</v>
      </c>
      <c r="L10" s="53">
        <v>9</v>
      </c>
      <c r="M10" s="52">
        <v>13</v>
      </c>
      <c r="N10" s="207">
        <v>13</v>
      </c>
      <c r="O10" s="52">
        <v>7</v>
      </c>
      <c r="P10" s="185">
        <f t="shared" si="4"/>
        <v>3</v>
      </c>
      <c r="Q10" s="186">
        <f t="shared" si="5"/>
        <v>33</v>
      </c>
      <c r="R10" s="208">
        <v>2</v>
      </c>
      <c r="S10" s="54" t="str">
        <f>B18</f>
        <v>RİZE GSİM</v>
      </c>
      <c r="T10" s="139"/>
      <c r="U10" s="55" t="str">
        <f>D29</f>
        <v>BURSA ÜLKEM</v>
      </c>
      <c r="V10" s="56">
        <v>1</v>
      </c>
      <c r="W10" s="57">
        <f t="shared" si="6"/>
        <v>24</v>
      </c>
      <c r="X10" s="58">
        <f t="shared" si="7"/>
        <v>-14</v>
      </c>
      <c r="Y10" s="49">
        <f t="shared" si="8"/>
        <v>0</v>
      </c>
      <c r="Z10" s="50">
        <f t="shared" si="9"/>
        <v>1</v>
      </c>
      <c r="AA10" s="209">
        <v>11</v>
      </c>
      <c r="AB10" s="210">
        <v>13</v>
      </c>
      <c r="AC10" s="211">
        <v>0</v>
      </c>
      <c r="AD10" s="210">
        <v>13</v>
      </c>
      <c r="AE10" s="211">
        <v>13</v>
      </c>
      <c r="AF10" s="212">
        <v>12</v>
      </c>
      <c r="AG10" s="191">
        <f t="shared" si="10"/>
        <v>14</v>
      </c>
      <c r="AH10" s="213">
        <f t="shared" si="11"/>
        <v>38</v>
      </c>
      <c r="AI10" s="214">
        <v>2</v>
      </c>
      <c r="AJ10" s="54" t="str">
        <f>D30</f>
        <v>ESKİŞEHİR GSİM</v>
      </c>
      <c r="AK10" s="139"/>
      <c r="AL10" s="47" t="str">
        <f>U29</f>
        <v>MUĞLA GSİM</v>
      </c>
      <c r="AM10" s="48">
        <v>1</v>
      </c>
      <c r="AN10" s="60">
        <f t="shared" si="12"/>
        <v>30</v>
      </c>
      <c r="AO10" s="33">
        <f t="shared" si="13"/>
        <v>4</v>
      </c>
      <c r="AP10" s="61">
        <f t="shared" si="14"/>
        <v>0</v>
      </c>
      <c r="AQ10" s="59">
        <f t="shared" si="15"/>
        <v>1</v>
      </c>
      <c r="AR10" s="215">
        <v>10</v>
      </c>
      <c r="AS10" s="216">
        <v>13</v>
      </c>
      <c r="AT10" s="215">
        <v>13</v>
      </c>
      <c r="AU10" s="216">
        <v>0</v>
      </c>
      <c r="AV10" s="215">
        <v>7</v>
      </c>
      <c r="AW10" s="216">
        <v>13</v>
      </c>
      <c r="AX10" s="191">
        <f t="shared" si="16"/>
        <v>-4</v>
      </c>
      <c r="AY10" s="217">
        <f t="shared" si="17"/>
        <v>26</v>
      </c>
      <c r="AZ10" s="208">
        <v>2</v>
      </c>
      <c r="BA10" s="54" t="str">
        <f>U30</f>
        <v>BURSA ÜLKEM</v>
      </c>
      <c r="BB10" s="139"/>
      <c r="BC10" s="47" t="str">
        <f>AL29</f>
        <v>BOLU GMK</v>
      </c>
      <c r="BD10" s="48">
        <v>2</v>
      </c>
      <c r="BE10" s="36">
        <f t="shared" si="18"/>
        <v>26</v>
      </c>
      <c r="BF10" s="62">
        <f t="shared" si="19"/>
        <v>8</v>
      </c>
      <c r="BG10" s="63">
        <f t="shared" si="20"/>
        <v>1</v>
      </c>
      <c r="BH10" s="64">
        <f t="shared" si="21"/>
        <v>0</v>
      </c>
      <c r="BI10" s="218">
        <v>0</v>
      </c>
      <c r="BJ10" s="219">
        <v>13</v>
      </c>
      <c r="BK10" s="220">
        <v>13</v>
      </c>
      <c r="BL10" s="219">
        <v>2</v>
      </c>
      <c r="BM10" s="220">
        <v>13</v>
      </c>
      <c r="BN10" s="221">
        <v>3</v>
      </c>
      <c r="BO10" s="191">
        <f t="shared" si="22"/>
        <v>-8</v>
      </c>
      <c r="BP10" s="202">
        <f t="shared" si="23"/>
        <v>18</v>
      </c>
      <c r="BQ10" s="208">
        <v>1</v>
      </c>
      <c r="BR10" s="54" t="str">
        <f>AL30</f>
        <v>BOLU GEREDE</v>
      </c>
      <c r="BS10" s="139"/>
      <c r="BT10" s="65" t="str">
        <f>BC29</f>
        <v>BURSA ÜLKEM</v>
      </c>
      <c r="BU10" s="48">
        <v>1</v>
      </c>
      <c r="BV10" s="41">
        <f t="shared" si="24"/>
        <v>23</v>
      </c>
      <c r="BW10" s="61">
        <f t="shared" si="25"/>
        <v>0</v>
      </c>
      <c r="BX10" s="66">
        <f t="shared" si="26"/>
        <v>1</v>
      </c>
      <c r="BY10" s="67">
        <f t="shared" si="27"/>
        <v>-9</v>
      </c>
      <c r="BZ10" s="68">
        <v>0</v>
      </c>
      <c r="CA10" s="222">
        <v>13</v>
      </c>
      <c r="CB10" s="223">
        <v>10</v>
      </c>
      <c r="CC10" s="222">
        <v>13</v>
      </c>
      <c r="CD10" s="223">
        <v>13</v>
      </c>
      <c r="CE10" s="222">
        <v>6</v>
      </c>
      <c r="CF10" s="206">
        <f t="shared" si="28"/>
        <v>9</v>
      </c>
      <c r="CG10" s="137">
        <f t="shared" si="29"/>
        <v>32</v>
      </c>
      <c r="CH10" s="208">
        <v>2</v>
      </c>
      <c r="CI10" s="69" t="str">
        <f>BC30</f>
        <v>İZMİR BOCCE</v>
      </c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</row>
    <row r="11" spans="1:97" ht="15" customHeight="1" thickBot="1">
      <c r="A11" s="128">
        <v>9</v>
      </c>
      <c r="B11" s="136" t="s">
        <v>2</v>
      </c>
      <c r="C11" s="125"/>
      <c r="D11" s="70" t="str">
        <f>B19</f>
        <v>İZMİR BOCCE</v>
      </c>
      <c r="E11" s="71">
        <v>1</v>
      </c>
      <c r="F11" s="19">
        <f t="shared" si="0"/>
        <v>18</v>
      </c>
      <c r="G11" s="20">
        <f t="shared" si="1"/>
        <v>-19</v>
      </c>
      <c r="H11" s="49">
        <f t="shared" si="2"/>
        <v>0</v>
      </c>
      <c r="I11" s="50">
        <f t="shared" si="3"/>
        <v>1</v>
      </c>
      <c r="J11" s="72">
        <v>0</v>
      </c>
      <c r="K11" s="73">
        <v>13</v>
      </c>
      <c r="L11" s="74">
        <v>13</v>
      </c>
      <c r="M11" s="73">
        <v>11</v>
      </c>
      <c r="N11" s="224">
        <v>5</v>
      </c>
      <c r="O11" s="73">
        <v>13</v>
      </c>
      <c r="P11" s="185">
        <f t="shared" si="4"/>
        <v>19</v>
      </c>
      <c r="Q11" s="186">
        <f t="shared" si="5"/>
        <v>37</v>
      </c>
      <c r="R11" s="225">
        <v>2</v>
      </c>
      <c r="S11" s="75" t="str">
        <f>B20</f>
        <v>ANKARA SİTAL</v>
      </c>
      <c r="T11" s="139"/>
      <c r="U11" s="76" t="str">
        <f>D31</f>
        <v>AYDIN GSİM</v>
      </c>
      <c r="V11" s="71">
        <v>0</v>
      </c>
      <c r="W11" s="77">
        <f t="shared" si="6"/>
        <v>20</v>
      </c>
      <c r="X11" s="78">
        <f t="shared" si="7"/>
        <v>-19</v>
      </c>
      <c r="Y11" s="49">
        <f t="shared" si="8"/>
        <v>0</v>
      </c>
      <c r="Z11" s="50">
        <f t="shared" si="9"/>
        <v>1</v>
      </c>
      <c r="AA11" s="226">
        <v>7</v>
      </c>
      <c r="AB11" s="227">
        <v>13</v>
      </c>
      <c r="AC11" s="228">
        <v>2</v>
      </c>
      <c r="AD11" s="227">
        <v>13</v>
      </c>
      <c r="AE11" s="228">
        <v>11</v>
      </c>
      <c r="AF11" s="229">
        <v>13</v>
      </c>
      <c r="AG11" s="191">
        <f t="shared" si="10"/>
        <v>19</v>
      </c>
      <c r="AH11" s="230">
        <f t="shared" si="11"/>
        <v>39</v>
      </c>
      <c r="AI11" s="225">
        <v>3</v>
      </c>
      <c r="AJ11" s="75" t="str">
        <f>D32</f>
        <v>BİNGÖL GENÇLİK</v>
      </c>
      <c r="AK11" s="139"/>
      <c r="AL11" s="70" t="str">
        <f>U31</f>
        <v>İSTANBUL ELİT</v>
      </c>
      <c r="AM11" s="79">
        <v>2</v>
      </c>
      <c r="AN11" s="80">
        <f t="shared" si="12"/>
        <v>26</v>
      </c>
      <c r="AO11" s="33">
        <f t="shared" si="13"/>
        <v>1</v>
      </c>
      <c r="AP11" s="81">
        <f t="shared" si="14"/>
        <v>1</v>
      </c>
      <c r="AQ11" s="82">
        <f t="shared" si="15"/>
        <v>0</v>
      </c>
      <c r="AR11" s="231">
        <v>13</v>
      </c>
      <c r="AS11" s="232">
        <v>9</v>
      </c>
      <c r="AT11" s="231">
        <v>0</v>
      </c>
      <c r="AU11" s="232">
        <v>13</v>
      </c>
      <c r="AV11" s="231">
        <v>13</v>
      </c>
      <c r="AW11" s="232">
        <v>3</v>
      </c>
      <c r="AX11" s="191">
        <f t="shared" si="16"/>
        <v>-1</v>
      </c>
      <c r="AY11" s="233">
        <f t="shared" si="17"/>
        <v>25</v>
      </c>
      <c r="AZ11" s="234">
        <v>1</v>
      </c>
      <c r="BA11" s="75" t="str">
        <f>U32</f>
        <v>AYDIN GSİM</v>
      </c>
      <c r="BB11" s="139"/>
      <c r="BC11" s="70" t="str">
        <f>AL31</f>
        <v>MUĞLA GSİM</v>
      </c>
      <c r="BD11" s="79">
        <v>3</v>
      </c>
      <c r="BE11" s="36">
        <f t="shared" si="18"/>
        <v>39</v>
      </c>
      <c r="BF11" s="62">
        <f t="shared" si="19"/>
        <v>20</v>
      </c>
      <c r="BG11" s="63">
        <f t="shared" si="20"/>
        <v>1</v>
      </c>
      <c r="BH11" s="64">
        <f t="shared" si="21"/>
        <v>0</v>
      </c>
      <c r="BI11" s="235">
        <v>13</v>
      </c>
      <c r="BJ11" s="236">
        <v>6</v>
      </c>
      <c r="BK11" s="237">
        <v>13</v>
      </c>
      <c r="BL11" s="236">
        <v>8</v>
      </c>
      <c r="BM11" s="237">
        <v>13</v>
      </c>
      <c r="BN11" s="238">
        <v>5</v>
      </c>
      <c r="BO11" s="191">
        <f t="shared" si="22"/>
        <v>-20</v>
      </c>
      <c r="BP11" s="202">
        <f t="shared" si="23"/>
        <v>19</v>
      </c>
      <c r="BQ11" s="234">
        <v>0</v>
      </c>
      <c r="BR11" s="75" t="str">
        <f>AL32</f>
        <v>AYDIN GSİM</v>
      </c>
      <c r="BS11" s="139"/>
      <c r="BT11" s="65" t="str">
        <f>BC31</f>
        <v>BOLU GEREDE</v>
      </c>
      <c r="BU11" s="71">
        <v>3</v>
      </c>
      <c r="BV11" s="41">
        <f t="shared" si="24"/>
        <v>39</v>
      </c>
      <c r="BW11" s="61">
        <f t="shared" si="25"/>
        <v>1</v>
      </c>
      <c r="BX11" s="66">
        <f t="shared" si="26"/>
        <v>0</v>
      </c>
      <c r="BY11" s="67">
        <f t="shared" si="27"/>
        <v>22</v>
      </c>
      <c r="BZ11" s="83">
        <v>13</v>
      </c>
      <c r="CA11" s="239">
        <v>3</v>
      </c>
      <c r="CB11" s="240">
        <v>13</v>
      </c>
      <c r="CC11" s="239">
        <v>8</v>
      </c>
      <c r="CD11" s="240">
        <v>13</v>
      </c>
      <c r="CE11" s="239">
        <v>6</v>
      </c>
      <c r="CF11" s="206">
        <f t="shared" si="28"/>
        <v>-22</v>
      </c>
      <c r="CG11" s="137">
        <f t="shared" si="29"/>
        <v>17</v>
      </c>
      <c r="CH11" s="225">
        <v>0</v>
      </c>
      <c r="CI11" s="69" t="str">
        <f>BC32</f>
        <v>AYDIN GSİM</v>
      </c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</row>
    <row r="12" spans="1:97" ht="15" customHeight="1">
      <c r="A12" s="128">
        <v>10</v>
      </c>
      <c r="B12" s="136" t="s">
        <v>50</v>
      </c>
      <c r="C12" s="125"/>
      <c r="D12" s="140"/>
      <c r="E12" s="140"/>
      <c r="F12" s="140"/>
      <c r="G12" s="140"/>
      <c r="H12" s="140"/>
      <c r="I12" s="140"/>
      <c r="J12" s="140"/>
      <c r="K12" s="140"/>
      <c r="L12" s="140"/>
      <c r="M12" s="125"/>
      <c r="N12" s="125"/>
      <c r="O12" s="125"/>
      <c r="P12" s="125"/>
      <c r="Q12" s="125"/>
      <c r="R12" s="125"/>
      <c r="S12" s="140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</row>
    <row r="13" spans="1:97" ht="15" customHeight="1">
      <c r="A13" s="128">
        <v>11</v>
      </c>
      <c r="B13" s="136" t="s">
        <v>53</v>
      </c>
      <c r="C13" s="125"/>
      <c r="D13" s="260" t="s">
        <v>185</v>
      </c>
      <c r="E13" s="260"/>
      <c r="F13" s="260"/>
      <c r="G13" s="260"/>
      <c r="H13" s="260"/>
      <c r="I13" s="260"/>
      <c r="J13" s="261"/>
      <c r="K13" s="261"/>
      <c r="L13" s="261"/>
      <c r="M13" s="261"/>
      <c r="N13" s="261"/>
      <c r="O13" s="261"/>
      <c r="P13" s="261"/>
      <c r="Q13" s="261"/>
      <c r="R13" s="261"/>
      <c r="S13" s="141"/>
      <c r="T13" s="142"/>
      <c r="U13" s="260" t="s">
        <v>184</v>
      </c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143"/>
      <c r="AK13" s="142"/>
      <c r="AL13" s="260" t="s">
        <v>183</v>
      </c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143"/>
      <c r="BB13" s="142"/>
      <c r="BC13" s="260" t="s">
        <v>182</v>
      </c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143"/>
      <c r="BS13" s="142"/>
      <c r="BT13" s="260" t="s">
        <v>181</v>
      </c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14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</row>
    <row r="14" spans="1:97" ht="15" customHeight="1">
      <c r="A14" s="128">
        <v>12</v>
      </c>
      <c r="B14" s="136" t="s">
        <v>49</v>
      </c>
      <c r="C14" s="125"/>
      <c r="D14" s="128" t="s">
        <v>83</v>
      </c>
      <c r="E14" s="144" t="s">
        <v>86</v>
      </c>
      <c r="F14" s="144" t="s">
        <v>87</v>
      </c>
      <c r="G14" s="144"/>
      <c r="H14" s="145" t="s">
        <v>88</v>
      </c>
      <c r="I14" s="146" t="s">
        <v>84</v>
      </c>
      <c r="J14" s="147"/>
      <c r="K14" s="147"/>
      <c r="L14" s="147"/>
      <c r="M14" s="147"/>
      <c r="N14" s="147"/>
      <c r="O14" s="147"/>
      <c r="P14" s="147"/>
      <c r="Q14" s="147"/>
      <c r="R14" s="147"/>
      <c r="S14" s="148"/>
      <c r="T14" s="149"/>
      <c r="U14" s="128" t="s">
        <v>83</v>
      </c>
      <c r="V14" s="144" t="s">
        <v>76</v>
      </c>
      <c r="W14" s="144" t="s">
        <v>70</v>
      </c>
      <c r="X14" s="144"/>
      <c r="Y14" s="145" t="s">
        <v>26</v>
      </c>
      <c r="Z14" s="145"/>
      <c r="AA14" s="266" t="s">
        <v>40</v>
      </c>
      <c r="AB14" s="266"/>
      <c r="AC14" s="266"/>
      <c r="AD14" s="266"/>
      <c r="AE14" s="266"/>
      <c r="AF14" s="266"/>
      <c r="AG14" s="266"/>
      <c r="AH14" s="266"/>
      <c r="AI14" s="266"/>
      <c r="AJ14" s="266"/>
      <c r="AK14" s="149"/>
      <c r="AL14" s="128" t="s">
        <v>83</v>
      </c>
      <c r="AM14" s="144" t="s">
        <v>76</v>
      </c>
      <c r="AN14" s="144" t="s">
        <v>70</v>
      </c>
      <c r="AO14" s="144"/>
      <c r="AP14" s="145" t="s">
        <v>26</v>
      </c>
      <c r="AQ14" s="145"/>
      <c r="AR14" s="150" t="s">
        <v>40</v>
      </c>
      <c r="AS14" s="151"/>
      <c r="AT14" s="151"/>
      <c r="AU14" s="151"/>
      <c r="AV14" s="151"/>
      <c r="AW14" s="151"/>
      <c r="AX14" s="151"/>
      <c r="AY14" s="151"/>
      <c r="AZ14" s="151"/>
      <c r="BA14" s="152"/>
      <c r="BB14" s="149"/>
      <c r="BC14" s="128" t="s">
        <v>83</v>
      </c>
      <c r="BD14" s="144" t="s">
        <v>76</v>
      </c>
      <c r="BE14" s="144" t="s">
        <v>70</v>
      </c>
      <c r="BF14" s="144"/>
      <c r="BG14" s="145" t="s">
        <v>26</v>
      </c>
      <c r="BH14" s="145"/>
      <c r="BI14" s="150" t="s">
        <v>40</v>
      </c>
      <c r="BJ14" s="151"/>
      <c r="BK14" s="151"/>
      <c r="BL14" s="151"/>
      <c r="BM14" s="151"/>
      <c r="BN14" s="151"/>
      <c r="BO14" s="151"/>
      <c r="BP14" s="151"/>
      <c r="BQ14" s="151"/>
      <c r="BR14" s="152"/>
      <c r="BS14" s="149"/>
      <c r="BT14" s="128" t="s">
        <v>83</v>
      </c>
      <c r="BU14" s="144" t="s">
        <v>76</v>
      </c>
      <c r="BV14" s="144" t="s">
        <v>70</v>
      </c>
      <c r="BW14" s="145"/>
      <c r="BX14" s="145" t="s">
        <v>26</v>
      </c>
      <c r="BY14" s="153"/>
      <c r="BZ14" s="153"/>
      <c r="CA14" s="150" t="s">
        <v>40</v>
      </c>
      <c r="CB14" s="151"/>
      <c r="CC14" s="151"/>
      <c r="CD14" s="151"/>
      <c r="CE14" s="151"/>
      <c r="CF14" s="151"/>
      <c r="CG14" s="151"/>
      <c r="CH14" s="151"/>
      <c r="CI14" s="152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</row>
    <row r="15" spans="1:97" ht="15" customHeight="1">
      <c r="A15" s="128">
        <v>13</v>
      </c>
      <c r="B15" s="136" t="s">
        <v>4</v>
      </c>
      <c r="C15" s="125"/>
      <c r="D15" s="136" t="s">
        <v>45</v>
      </c>
      <c r="E15" s="154">
        <v>3</v>
      </c>
      <c r="F15" s="155">
        <v>39</v>
      </c>
      <c r="G15" s="241"/>
      <c r="H15" s="156">
        <v>1</v>
      </c>
      <c r="I15" s="157"/>
      <c r="J15" s="158" t="s">
        <v>108</v>
      </c>
      <c r="K15" s="159"/>
      <c r="L15" s="159"/>
      <c r="M15" s="159"/>
      <c r="N15" s="159"/>
      <c r="O15" s="159"/>
      <c r="P15" s="159"/>
      <c r="Q15" s="159"/>
      <c r="R15" s="159"/>
      <c r="S15" s="160"/>
      <c r="T15" s="125"/>
      <c r="U15" s="136" t="s">
        <v>45</v>
      </c>
      <c r="V15" s="154">
        <v>5</v>
      </c>
      <c r="W15" s="155">
        <v>48</v>
      </c>
      <c r="X15" s="241"/>
      <c r="Y15" s="156">
        <v>2</v>
      </c>
      <c r="Z15" s="157"/>
      <c r="AA15" s="158" t="s">
        <v>108</v>
      </c>
      <c r="AB15" s="161"/>
      <c r="AC15" s="161"/>
      <c r="AD15" s="161"/>
      <c r="AE15" s="161"/>
      <c r="AF15" s="161"/>
      <c r="AG15" s="161"/>
      <c r="AH15" s="161"/>
      <c r="AI15" s="161"/>
      <c r="AJ15" s="162"/>
      <c r="AK15" s="125"/>
      <c r="AL15" s="136" t="s">
        <v>3</v>
      </c>
      <c r="AM15" s="154">
        <v>7</v>
      </c>
      <c r="AN15" s="155">
        <v>36</v>
      </c>
      <c r="AO15" s="241"/>
      <c r="AP15" s="156">
        <v>3</v>
      </c>
      <c r="AQ15" s="157"/>
      <c r="AR15" s="158" t="s">
        <v>124</v>
      </c>
      <c r="AS15" s="161"/>
      <c r="AT15" s="163"/>
      <c r="AU15" s="163"/>
      <c r="AV15" s="163"/>
      <c r="AW15" s="163"/>
      <c r="AX15" s="163"/>
      <c r="AY15" s="163"/>
      <c r="AZ15" s="163"/>
      <c r="BA15" s="164"/>
      <c r="BB15" s="125"/>
      <c r="BC15" s="136" t="s">
        <v>43</v>
      </c>
      <c r="BD15" s="154">
        <v>9</v>
      </c>
      <c r="BE15" s="155">
        <v>41</v>
      </c>
      <c r="BF15" s="241"/>
      <c r="BG15" s="156">
        <v>4</v>
      </c>
      <c r="BH15" s="157"/>
      <c r="BI15" s="158" t="s">
        <v>122</v>
      </c>
      <c r="BJ15" s="161"/>
      <c r="BK15" s="163"/>
      <c r="BL15" s="163"/>
      <c r="BM15" s="163"/>
      <c r="BN15" s="163"/>
      <c r="BO15" s="163"/>
      <c r="BP15" s="163"/>
      <c r="BQ15" s="163"/>
      <c r="BR15" s="164"/>
      <c r="BS15" s="125"/>
      <c r="BT15" s="136" t="s">
        <v>43</v>
      </c>
      <c r="BU15" s="154">
        <v>11</v>
      </c>
      <c r="BV15" s="155">
        <v>56</v>
      </c>
      <c r="BW15" s="241"/>
      <c r="BX15" s="156">
        <v>5</v>
      </c>
      <c r="BY15" s="157">
        <v>18</v>
      </c>
      <c r="BZ15" s="158" t="s">
        <v>122</v>
      </c>
      <c r="CA15" s="161"/>
      <c r="CB15" s="163"/>
      <c r="CC15" s="163"/>
      <c r="CD15" s="163"/>
      <c r="CE15" s="163"/>
      <c r="CF15" s="163"/>
      <c r="CG15" s="163"/>
      <c r="CH15" s="163"/>
      <c r="CI15" s="164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</row>
    <row r="16" spans="1:97" ht="15" customHeight="1">
      <c r="A16" s="128">
        <v>14</v>
      </c>
      <c r="B16" s="136" t="s">
        <v>44</v>
      </c>
      <c r="C16" s="125"/>
      <c r="D16" s="136" t="s">
        <v>49</v>
      </c>
      <c r="E16" s="154">
        <v>3</v>
      </c>
      <c r="F16" s="155">
        <v>26</v>
      </c>
      <c r="G16" s="241"/>
      <c r="H16" s="156">
        <v>1</v>
      </c>
      <c r="I16" s="157"/>
      <c r="J16" s="158" t="s">
        <v>110</v>
      </c>
      <c r="K16" s="159"/>
      <c r="L16" s="159"/>
      <c r="M16" s="159"/>
      <c r="N16" s="159"/>
      <c r="O16" s="159"/>
      <c r="P16" s="159"/>
      <c r="Q16" s="159"/>
      <c r="R16" s="159"/>
      <c r="S16" s="160"/>
      <c r="T16" s="125"/>
      <c r="U16" s="136" t="s">
        <v>3</v>
      </c>
      <c r="V16" s="154">
        <v>5</v>
      </c>
      <c r="W16" s="155">
        <v>30</v>
      </c>
      <c r="X16" s="241"/>
      <c r="Y16" s="156">
        <v>2</v>
      </c>
      <c r="Z16" s="157"/>
      <c r="AA16" s="158" t="s">
        <v>124</v>
      </c>
      <c r="AB16" s="161"/>
      <c r="AC16" s="161"/>
      <c r="AD16" s="161"/>
      <c r="AE16" s="161"/>
      <c r="AF16" s="161"/>
      <c r="AG16" s="161"/>
      <c r="AH16" s="161"/>
      <c r="AI16" s="161"/>
      <c r="AJ16" s="162"/>
      <c r="AK16" s="125"/>
      <c r="AL16" s="136" t="s">
        <v>43</v>
      </c>
      <c r="AM16" s="154">
        <v>7</v>
      </c>
      <c r="AN16" s="155">
        <v>22</v>
      </c>
      <c r="AO16" s="241"/>
      <c r="AP16" s="156">
        <v>3</v>
      </c>
      <c r="AQ16" s="157"/>
      <c r="AR16" s="158" t="s">
        <v>122</v>
      </c>
      <c r="AS16" s="161"/>
      <c r="AT16" s="163"/>
      <c r="AU16" s="163"/>
      <c r="AV16" s="163"/>
      <c r="AW16" s="163"/>
      <c r="AX16" s="163"/>
      <c r="AY16" s="163"/>
      <c r="AZ16" s="163"/>
      <c r="BA16" s="164"/>
      <c r="BB16" s="125"/>
      <c r="BC16" s="136" t="s">
        <v>90</v>
      </c>
      <c r="BD16" s="154">
        <v>9</v>
      </c>
      <c r="BE16" s="155">
        <v>33</v>
      </c>
      <c r="BF16" s="241"/>
      <c r="BG16" s="156">
        <v>4</v>
      </c>
      <c r="BH16" s="157"/>
      <c r="BI16" s="158" t="s">
        <v>169</v>
      </c>
      <c r="BJ16" s="161"/>
      <c r="BK16" s="163"/>
      <c r="BL16" s="163"/>
      <c r="BM16" s="163"/>
      <c r="BN16" s="163"/>
      <c r="BO16" s="163"/>
      <c r="BP16" s="163"/>
      <c r="BQ16" s="163"/>
      <c r="BR16" s="164"/>
      <c r="BS16" s="125"/>
      <c r="BT16" s="136" t="s">
        <v>3</v>
      </c>
      <c r="BU16" s="154">
        <v>11</v>
      </c>
      <c r="BV16" s="155">
        <v>39</v>
      </c>
      <c r="BW16" s="241"/>
      <c r="BX16" s="156">
        <v>4</v>
      </c>
      <c r="BY16" s="157">
        <v>17</v>
      </c>
      <c r="BZ16" s="158" t="s">
        <v>124</v>
      </c>
      <c r="CA16" s="161"/>
      <c r="CB16" s="163"/>
      <c r="CC16" s="163"/>
      <c r="CD16" s="163"/>
      <c r="CE16" s="163"/>
      <c r="CF16" s="163"/>
      <c r="CG16" s="163"/>
      <c r="CH16" s="163"/>
      <c r="CI16" s="164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</row>
    <row r="17" spans="1:97" ht="15" customHeight="1">
      <c r="A17" s="128">
        <v>15</v>
      </c>
      <c r="B17" s="136" t="s">
        <v>47</v>
      </c>
      <c r="C17" s="125"/>
      <c r="D17" s="136" t="s">
        <v>50</v>
      </c>
      <c r="E17" s="154">
        <v>3</v>
      </c>
      <c r="F17" s="155">
        <v>23</v>
      </c>
      <c r="G17" s="241"/>
      <c r="H17" s="156">
        <v>1</v>
      </c>
      <c r="I17" s="157"/>
      <c r="J17" s="158" t="s">
        <v>118</v>
      </c>
      <c r="K17" s="159"/>
      <c r="L17" s="159"/>
      <c r="M17" s="159"/>
      <c r="N17" s="159"/>
      <c r="O17" s="159"/>
      <c r="P17" s="159"/>
      <c r="Q17" s="159"/>
      <c r="R17" s="159"/>
      <c r="S17" s="160"/>
      <c r="T17" s="125"/>
      <c r="U17" s="136" t="s">
        <v>50</v>
      </c>
      <c r="V17" s="154">
        <v>5</v>
      </c>
      <c r="W17" s="155">
        <v>28</v>
      </c>
      <c r="X17" s="241"/>
      <c r="Y17" s="156">
        <v>2</v>
      </c>
      <c r="Z17" s="157"/>
      <c r="AA17" s="158" t="s">
        <v>118</v>
      </c>
      <c r="AB17" s="161"/>
      <c r="AC17" s="161"/>
      <c r="AD17" s="161"/>
      <c r="AE17" s="161"/>
      <c r="AF17" s="161"/>
      <c r="AG17" s="161"/>
      <c r="AH17" s="161"/>
      <c r="AI17" s="161"/>
      <c r="AJ17" s="162"/>
      <c r="AK17" s="125"/>
      <c r="AL17" s="136" t="s">
        <v>90</v>
      </c>
      <c r="AM17" s="154">
        <v>6</v>
      </c>
      <c r="AN17" s="155">
        <v>6</v>
      </c>
      <c r="AO17" s="241"/>
      <c r="AP17" s="156">
        <v>3</v>
      </c>
      <c r="AQ17" s="157"/>
      <c r="AR17" s="158" t="s">
        <v>169</v>
      </c>
      <c r="AS17" s="161"/>
      <c r="AT17" s="163"/>
      <c r="AU17" s="163"/>
      <c r="AV17" s="163"/>
      <c r="AW17" s="163"/>
      <c r="AX17" s="163"/>
      <c r="AY17" s="163"/>
      <c r="AZ17" s="163"/>
      <c r="BA17" s="164"/>
      <c r="BB17" s="125"/>
      <c r="BC17" s="136" t="s">
        <v>1</v>
      </c>
      <c r="BD17" s="154">
        <v>8</v>
      </c>
      <c r="BE17" s="155">
        <v>47</v>
      </c>
      <c r="BF17" s="241"/>
      <c r="BG17" s="156">
        <v>3</v>
      </c>
      <c r="BH17" s="157"/>
      <c r="BI17" s="158" t="s">
        <v>112</v>
      </c>
      <c r="BJ17" s="161"/>
      <c r="BK17" s="163"/>
      <c r="BL17" s="163"/>
      <c r="BM17" s="163"/>
      <c r="BN17" s="163"/>
      <c r="BO17" s="163"/>
      <c r="BP17" s="163"/>
      <c r="BQ17" s="163"/>
      <c r="BR17" s="164"/>
      <c r="BS17" s="125"/>
      <c r="BT17" s="136" t="s">
        <v>45</v>
      </c>
      <c r="BU17" s="154">
        <v>10</v>
      </c>
      <c r="BV17" s="155">
        <v>49</v>
      </c>
      <c r="BW17" s="241"/>
      <c r="BX17" s="156">
        <v>4</v>
      </c>
      <c r="BY17" s="157">
        <v>16</v>
      </c>
      <c r="BZ17" s="158" t="s">
        <v>108</v>
      </c>
      <c r="CA17" s="161"/>
      <c r="CB17" s="163"/>
      <c r="CC17" s="163"/>
      <c r="CD17" s="163"/>
      <c r="CE17" s="163"/>
      <c r="CF17" s="163"/>
      <c r="CG17" s="163"/>
      <c r="CH17" s="163"/>
      <c r="CI17" s="164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</row>
    <row r="18" spans="1:97" ht="15" customHeight="1">
      <c r="A18" s="128">
        <v>16</v>
      </c>
      <c r="B18" s="136" t="s">
        <v>43</v>
      </c>
      <c r="C18" s="125"/>
      <c r="D18" s="136" t="s">
        <v>4</v>
      </c>
      <c r="E18" s="154">
        <v>3</v>
      </c>
      <c r="F18" s="155">
        <v>18</v>
      </c>
      <c r="G18" s="241"/>
      <c r="H18" s="156">
        <v>1</v>
      </c>
      <c r="I18" s="157"/>
      <c r="J18" s="158" t="s">
        <v>119</v>
      </c>
      <c r="K18" s="159"/>
      <c r="L18" s="159"/>
      <c r="M18" s="159"/>
      <c r="N18" s="159"/>
      <c r="O18" s="159"/>
      <c r="P18" s="159"/>
      <c r="Q18" s="159"/>
      <c r="R18" s="159"/>
      <c r="S18" s="160"/>
      <c r="T18" s="125"/>
      <c r="U18" s="136" t="s">
        <v>43</v>
      </c>
      <c r="V18" s="154">
        <v>5</v>
      </c>
      <c r="W18" s="155">
        <v>12</v>
      </c>
      <c r="X18" s="241"/>
      <c r="Y18" s="156">
        <v>2</v>
      </c>
      <c r="Z18" s="157"/>
      <c r="AA18" s="158" t="s">
        <v>122</v>
      </c>
      <c r="AB18" s="161"/>
      <c r="AC18" s="161"/>
      <c r="AD18" s="161"/>
      <c r="AE18" s="161"/>
      <c r="AF18" s="161"/>
      <c r="AG18" s="161"/>
      <c r="AH18" s="161"/>
      <c r="AI18" s="161"/>
      <c r="AJ18" s="162"/>
      <c r="AK18" s="125"/>
      <c r="AL18" s="136" t="s">
        <v>4</v>
      </c>
      <c r="AM18" s="154">
        <v>7</v>
      </c>
      <c r="AN18" s="155">
        <v>29</v>
      </c>
      <c r="AO18" s="241"/>
      <c r="AP18" s="156">
        <v>2</v>
      </c>
      <c r="AQ18" s="157"/>
      <c r="AR18" s="158" t="s">
        <v>119</v>
      </c>
      <c r="AS18" s="161"/>
      <c r="AT18" s="163"/>
      <c r="AU18" s="163"/>
      <c r="AV18" s="163"/>
      <c r="AW18" s="163"/>
      <c r="AX18" s="163"/>
      <c r="AY18" s="163"/>
      <c r="AZ18" s="163"/>
      <c r="BA18" s="164"/>
      <c r="BB18" s="125"/>
      <c r="BC18" s="136" t="s">
        <v>45</v>
      </c>
      <c r="BD18" s="154">
        <v>8</v>
      </c>
      <c r="BE18" s="155">
        <v>46</v>
      </c>
      <c r="BF18" s="241"/>
      <c r="BG18" s="156">
        <v>3</v>
      </c>
      <c r="BH18" s="157"/>
      <c r="BI18" s="158" t="s">
        <v>108</v>
      </c>
      <c r="BJ18" s="161"/>
      <c r="BK18" s="163"/>
      <c r="BL18" s="163"/>
      <c r="BM18" s="163"/>
      <c r="BN18" s="163"/>
      <c r="BO18" s="163"/>
      <c r="BP18" s="163"/>
      <c r="BQ18" s="163"/>
      <c r="BR18" s="164"/>
      <c r="BS18" s="125"/>
      <c r="BT18" s="136" t="s">
        <v>90</v>
      </c>
      <c r="BU18" s="154">
        <v>10</v>
      </c>
      <c r="BV18" s="155">
        <v>18</v>
      </c>
      <c r="BW18" s="241"/>
      <c r="BX18" s="156">
        <v>4</v>
      </c>
      <c r="BY18" s="157">
        <v>15</v>
      </c>
      <c r="BZ18" s="158" t="s">
        <v>169</v>
      </c>
      <c r="CA18" s="161"/>
      <c r="CB18" s="163"/>
      <c r="CC18" s="163"/>
      <c r="CD18" s="163"/>
      <c r="CE18" s="163"/>
      <c r="CF18" s="163"/>
      <c r="CG18" s="163"/>
      <c r="CH18" s="163"/>
      <c r="CI18" s="164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</row>
    <row r="19" spans="1:97" ht="15" customHeight="1">
      <c r="A19" s="128">
        <v>17</v>
      </c>
      <c r="B19" s="136" t="s">
        <v>6</v>
      </c>
      <c r="C19" s="125"/>
      <c r="D19" s="136" t="s">
        <v>3</v>
      </c>
      <c r="E19" s="154">
        <v>2</v>
      </c>
      <c r="F19" s="155">
        <v>19</v>
      </c>
      <c r="G19" s="241"/>
      <c r="H19" s="156">
        <v>1</v>
      </c>
      <c r="I19" s="157"/>
      <c r="J19" s="158" t="s">
        <v>124</v>
      </c>
      <c r="K19" s="159"/>
      <c r="L19" s="159"/>
      <c r="M19" s="159"/>
      <c r="N19" s="159"/>
      <c r="O19" s="159"/>
      <c r="P19" s="159"/>
      <c r="Q19" s="159"/>
      <c r="R19" s="159"/>
      <c r="S19" s="160"/>
      <c r="T19" s="125"/>
      <c r="U19" s="136" t="s">
        <v>90</v>
      </c>
      <c r="V19" s="154">
        <v>4</v>
      </c>
      <c r="W19" s="155">
        <v>-4</v>
      </c>
      <c r="X19" s="241"/>
      <c r="Y19" s="156">
        <v>2</v>
      </c>
      <c r="Z19" s="157"/>
      <c r="AA19" s="158" t="s">
        <v>116</v>
      </c>
      <c r="AB19" s="161"/>
      <c r="AC19" s="161"/>
      <c r="AD19" s="161"/>
      <c r="AE19" s="161"/>
      <c r="AF19" s="161"/>
      <c r="AG19" s="161"/>
      <c r="AH19" s="161"/>
      <c r="AI19" s="161"/>
      <c r="AJ19" s="162"/>
      <c r="AK19" s="125"/>
      <c r="AL19" s="136" t="s">
        <v>45</v>
      </c>
      <c r="AM19" s="154">
        <v>6</v>
      </c>
      <c r="AN19" s="155">
        <v>42</v>
      </c>
      <c r="AO19" s="241"/>
      <c r="AP19" s="156">
        <v>2</v>
      </c>
      <c r="AQ19" s="157"/>
      <c r="AR19" s="158" t="s">
        <v>108</v>
      </c>
      <c r="AS19" s="161"/>
      <c r="AT19" s="163"/>
      <c r="AU19" s="163"/>
      <c r="AV19" s="163"/>
      <c r="AW19" s="163"/>
      <c r="AX19" s="163"/>
      <c r="AY19" s="163"/>
      <c r="AZ19" s="163"/>
      <c r="BA19" s="164"/>
      <c r="BB19" s="125"/>
      <c r="BC19" s="136" t="s">
        <v>3</v>
      </c>
      <c r="BD19" s="154">
        <v>8</v>
      </c>
      <c r="BE19" s="155">
        <v>17</v>
      </c>
      <c r="BF19" s="241"/>
      <c r="BG19" s="156">
        <v>3</v>
      </c>
      <c r="BH19" s="157"/>
      <c r="BI19" s="158" t="s">
        <v>124</v>
      </c>
      <c r="BJ19" s="161"/>
      <c r="BK19" s="163"/>
      <c r="BL19" s="163"/>
      <c r="BM19" s="163"/>
      <c r="BN19" s="163"/>
      <c r="BO19" s="163"/>
      <c r="BP19" s="163"/>
      <c r="BQ19" s="163"/>
      <c r="BR19" s="164"/>
      <c r="BS19" s="125"/>
      <c r="BT19" s="136" t="s">
        <v>50</v>
      </c>
      <c r="BU19" s="154">
        <v>10</v>
      </c>
      <c r="BV19" s="155">
        <v>32</v>
      </c>
      <c r="BW19" s="241"/>
      <c r="BX19" s="156">
        <v>3</v>
      </c>
      <c r="BY19" s="157">
        <v>14</v>
      </c>
      <c r="BZ19" s="158" t="s">
        <v>171</v>
      </c>
      <c r="CA19" s="161"/>
      <c r="CB19" s="163"/>
      <c r="CC19" s="163"/>
      <c r="CD19" s="163"/>
      <c r="CE19" s="163"/>
      <c r="CF19" s="163"/>
      <c r="CG19" s="163"/>
      <c r="CH19" s="163"/>
      <c r="CI19" s="164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</row>
    <row r="20" spans="1:97" ht="15" customHeight="1">
      <c r="A20" s="128">
        <v>18</v>
      </c>
      <c r="B20" s="136" t="s">
        <v>3</v>
      </c>
      <c r="C20" s="125"/>
      <c r="D20" s="136" t="s">
        <v>1</v>
      </c>
      <c r="E20" s="154">
        <v>2</v>
      </c>
      <c r="F20" s="155">
        <v>15</v>
      </c>
      <c r="G20" s="241"/>
      <c r="H20" s="156">
        <v>1</v>
      </c>
      <c r="I20" s="157"/>
      <c r="J20" s="158" t="s">
        <v>112</v>
      </c>
      <c r="K20" s="159"/>
      <c r="L20" s="159"/>
      <c r="M20" s="159"/>
      <c r="N20" s="159"/>
      <c r="O20" s="159"/>
      <c r="P20" s="159"/>
      <c r="Q20" s="159"/>
      <c r="R20" s="159"/>
      <c r="S20" s="160"/>
      <c r="T20" s="125"/>
      <c r="U20" s="136" t="s">
        <v>49</v>
      </c>
      <c r="V20" s="154">
        <v>4</v>
      </c>
      <c r="W20" s="155">
        <v>17</v>
      </c>
      <c r="X20" s="241"/>
      <c r="Y20" s="156">
        <v>1</v>
      </c>
      <c r="Z20" s="157"/>
      <c r="AA20" s="158" t="s">
        <v>110</v>
      </c>
      <c r="AB20" s="161"/>
      <c r="AC20" s="161"/>
      <c r="AD20" s="161"/>
      <c r="AE20" s="161"/>
      <c r="AF20" s="161"/>
      <c r="AG20" s="161"/>
      <c r="AH20" s="161"/>
      <c r="AI20" s="161"/>
      <c r="AJ20" s="162"/>
      <c r="AK20" s="125"/>
      <c r="AL20" s="136" t="s">
        <v>50</v>
      </c>
      <c r="AM20" s="154">
        <v>6</v>
      </c>
      <c r="AN20" s="155">
        <v>18</v>
      </c>
      <c r="AO20" s="241"/>
      <c r="AP20" s="156">
        <v>2</v>
      </c>
      <c r="AQ20" s="157"/>
      <c r="AR20" s="158" t="s">
        <v>171</v>
      </c>
      <c r="AS20" s="161"/>
      <c r="AT20" s="163"/>
      <c r="AU20" s="163"/>
      <c r="AV20" s="163"/>
      <c r="AW20" s="163"/>
      <c r="AX20" s="163"/>
      <c r="AY20" s="163"/>
      <c r="AZ20" s="163"/>
      <c r="BA20" s="164"/>
      <c r="BB20" s="125"/>
      <c r="BC20" s="136" t="s">
        <v>89</v>
      </c>
      <c r="BD20" s="154">
        <v>7</v>
      </c>
      <c r="BE20" s="155">
        <v>1</v>
      </c>
      <c r="BF20" s="241"/>
      <c r="BG20" s="156">
        <v>3</v>
      </c>
      <c r="BH20" s="157"/>
      <c r="BI20" s="158" t="s">
        <v>173</v>
      </c>
      <c r="BJ20" s="161"/>
      <c r="BK20" s="163"/>
      <c r="BL20" s="163"/>
      <c r="BM20" s="163"/>
      <c r="BN20" s="163"/>
      <c r="BO20" s="163"/>
      <c r="BP20" s="163"/>
      <c r="BQ20" s="163"/>
      <c r="BR20" s="164"/>
      <c r="BS20" s="125"/>
      <c r="BT20" s="136" t="s">
        <v>1</v>
      </c>
      <c r="BU20" s="154">
        <v>9</v>
      </c>
      <c r="BV20" s="155">
        <v>44</v>
      </c>
      <c r="BW20" s="241"/>
      <c r="BX20" s="156">
        <v>3</v>
      </c>
      <c r="BY20" s="157">
        <v>13</v>
      </c>
      <c r="BZ20" s="158" t="s">
        <v>112</v>
      </c>
      <c r="CA20" s="161"/>
      <c r="CB20" s="163"/>
      <c r="CC20" s="163"/>
      <c r="CD20" s="163"/>
      <c r="CE20" s="163"/>
      <c r="CF20" s="163"/>
      <c r="CG20" s="163"/>
      <c r="CH20" s="163"/>
      <c r="CI20" s="164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</row>
    <row r="21" spans="1:97" ht="15.75">
      <c r="A21" s="165"/>
      <c r="B21" s="165"/>
      <c r="C21" s="125"/>
      <c r="D21" s="136" t="s">
        <v>51</v>
      </c>
      <c r="E21" s="154">
        <v>2</v>
      </c>
      <c r="F21" s="155">
        <v>15</v>
      </c>
      <c r="G21" s="241"/>
      <c r="H21" s="156">
        <v>1</v>
      </c>
      <c r="I21" s="157"/>
      <c r="J21" s="158" t="s">
        <v>113</v>
      </c>
      <c r="K21" s="159"/>
      <c r="L21" s="159"/>
      <c r="M21" s="159"/>
      <c r="N21" s="159"/>
      <c r="O21" s="159"/>
      <c r="P21" s="159"/>
      <c r="Q21" s="159"/>
      <c r="R21" s="159"/>
      <c r="S21" s="160"/>
      <c r="T21" s="125"/>
      <c r="U21" s="136" t="s">
        <v>52</v>
      </c>
      <c r="V21" s="154">
        <v>4</v>
      </c>
      <c r="W21" s="155">
        <v>22</v>
      </c>
      <c r="X21" s="241"/>
      <c r="Y21" s="156">
        <v>1</v>
      </c>
      <c r="Z21" s="157"/>
      <c r="AA21" s="158" t="s">
        <v>115</v>
      </c>
      <c r="AB21" s="161"/>
      <c r="AC21" s="161"/>
      <c r="AD21" s="161"/>
      <c r="AE21" s="161"/>
      <c r="AF21" s="161"/>
      <c r="AG21" s="161"/>
      <c r="AH21" s="161"/>
      <c r="AI21" s="161"/>
      <c r="AJ21" s="162"/>
      <c r="AK21" s="125"/>
      <c r="AL21" s="136" t="s">
        <v>1</v>
      </c>
      <c r="AM21" s="154">
        <v>5</v>
      </c>
      <c r="AN21" s="155">
        <v>26</v>
      </c>
      <c r="AO21" s="241"/>
      <c r="AP21" s="156">
        <v>2</v>
      </c>
      <c r="AQ21" s="157"/>
      <c r="AR21" s="158" t="s">
        <v>112</v>
      </c>
      <c r="AS21" s="161"/>
      <c r="AT21" s="163"/>
      <c r="AU21" s="163"/>
      <c r="AV21" s="163"/>
      <c r="AW21" s="163"/>
      <c r="AX21" s="163"/>
      <c r="AY21" s="163"/>
      <c r="AZ21" s="163"/>
      <c r="BA21" s="164"/>
      <c r="BB21" s="125"/>
      <c r="BC21" s="136" t="s">
        <v>50</v>
      </c>
      <c r="BD21" s="154">
        <v>7</v>
      </c>
      <c r="BE21" s="155">
        <v>14</v>
      </c>
      <c r="BF21" s="241"/>
      <c r="BG21" s="156">
        <v>2</v>
      </c>
      <c r="BH21" s="157"/>
      <c r="BI21" s="158" t="s">
        <v>171</v>
      </c>
      <c r="BJ21" s="161"/>
      <c r="BK21" s="163"/>
      <c r="BL21" s="163"/>
      <c r="BM21" s="163"/>
      <c r="BN21" s="163"/>
      <c r="BO21" s="163"/>
      <c r="BP21" s="163"/>
      <c r="BQ21" s="163"/>
      <c r="BR21" s="164"/>
      <c r="BS21" s="125"/>
      <c r="BT21" s="136" t="s">
        <v>2</v>
      </c>
      <c r="BU21" s="154">
        <v>8</v>
      </c>
      <c r="BV21" s="155">
        <v>18</v>
      </c>
      <c r="BW21" s="241"/>
      <c r="BX21" s="156">
        <v>3</v>
      </c>
      <c r="BY21" s="157">
        <v>12</v>
      </c>
      <c r="BZ21" s="158" t="s">
        <v>117</v>
      </c>
      <c r="CA21" s="161"/>
      <c r="CB21" s="163"/>
      <c r="CC21" s="163"/>
      <c r="CD21" s="163"/>
      <c r="CE21" s="163"/>
      <c r="CF21" s="163"/>
      <c r="CG21" s="163"/>
      <c r="CH21" s="163"/>
      <c r="CI21" s="164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</row>
    <row r="22" spans="1:97" ht="15.75">
      <c r="A22" s="125"/>
      <c r="B22" s="125"/>
      <c r="C22" s="125"/>
      <c r="D22" s="136" t="s">
        <v>43</v>
      </c>
      <c r="E22" s="154">
        <v>2</v>
      </c>
      <c r="F22" s="155">
        <v>3</v>
      </c>
      <c r="G22" s="241"/>
      <c r="H22" s="156">
        <v>1</v>
      </c>
      <c r="I22" s="157"/>
      <c r="J22" s="158" t="s">
        <v>122</v>
      </c>
      <c r="K22" s="159"/>
      <c r="L22" s="159"/>
      <c r="M22" s="159"/>
      <c r="N22" s="159"/>
      <c r="O22" s="159"/>
      <c r="P22" s="159"/>
      <c r="Q22" s="159"/>
      <c r="R22" s="159"/>
      <c r="S22" s="160"/>
      <c r="T22" s="125"/>
      <c r="U22" s="136" t="s">
        <v>4</v>
      </c>
      <c r="V22" s="154">
        <v>4</v>
      </c>
      <c r="W22" s="155">
        <v>13</v>
      </c>
      <c r="X22" s="241"/>
      <c r="Y22" s="156">
        <v>1</v>
      </c>
      <c r="Z22" s="157"/>
      <c r="AA22" s="158" t="s">
        <v>119</v>
      </c>
      <c r="AB22" s="161"/>
      <c r="AC22" s="161"/>
      <c r="AD22" s="161"/>
      <c r="AE22" s="161"/>
      <c r="AF22" s="161"/>
      <c r="AG22" s="161"/>
      <c r="AH22" s="161"/>
      <c r="AI22" s="161"/>
      <c r="AJ22" s="162"/>
      <c r="AK22" s="125"/>
      <c r="AL22" s="136" t="s">
        <v>2</v>
      </c>
      <c r="AM22" s="154">
        <v>5</v>
      </c>
      <c r="AN22" s="155">
        <v>21</v>
      </c>
      <c r="AO22" s="241"/>
      <c r="AP22" s="156">
        <v>2</v>
      </c>
      <c r="AQ22" s="157"/>
      <c r="AR22" s="158" t="s">
        <v>117</v>
      </c>
      <c r="AS22" s="161"/>
      <c r="AT22" s="163"/>
      <c r="AU22" s="163"/>
      <c r="AV22" s="163"/>
      <c r="AW22" s="163"/>
      <c r="AX22" s="163"/>
      <c r="AY22" s="163"/>
      <c r="AZ22" s="163"/>
      <c r="BA22" s="164"/>
      <c r="BB22" s="125"/>
      <c r="BC22" s="136" t="s">
        <v>52</v>
      </c>
      <c r="BD22" s="154">
        <v>6</v>
      </c>
      <c r="BE22" s="155">
        <v>15</v>
      </c>
      <c r="BF22" s="241"/>
      <c r="BG22" s="156">
        <v>2</v>
      </c>
      <c r="BH22" s="157"/>
      <c r="BI22" s="158" t="s">
        <v>115</v>
      </c>
      <c r="BJ22" s="161"/>
      <c r="BK22" s="163"/>
      <c r="BL22" s="163"/>
      <c r="BM22" s="163"/>
      <c r="BN22" s="163"/>
      <c r="BO22" s="163"/>
      <c r="BP22" s="163"/>
      <c r="BQ22" s="163"/>
      <c r="BR22" s="164"/>
      <c r="BS22" s="125"/>
      <c r="BT22" s="136" t="s">
        <v>89</v>
      </c>
      <c r="BU22" s="154">
        <v>7</v>
      </c>
      <c r="BV22" s="155">
        <v>-21</v>
      </c>
      <c r="BW22" s="241"/>
      <c r="BX22" s="156">
        <v>3</v>
      </c>
      <c r="BY22" s="157">
        <v>11</v>
      </c>
      <c r="BZ22" s="158" t="s">
        <v>173</v>
      </c>
      <c r="CA22" s="161"/>
      <c r="CB22" s="163"/>
      <c r="CC22" s="163"/>
      <c r="CD22" s="163"/>
      <c r="CE22" s="163"/>
      <c r="CF22" s="163"/>
      <c r="CG22" s="163"/>
      <c r="CH22" s="163"/>
      <c r="CI22" s="164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</row>
    <row r="23" spans="1:97" ht="15.75">
      <c r="A23" s="125"/>
      <c r="B23" s="125"/>
      <c r="C23" s="125"/>
      <c r="D23" s="136" t="s">
        <v>90</v>
      </c>
      <c r="E23" s="154">
        <v>2</v>
      </c>
      <c r="F23" s="155">
        <v>2</v>
      </c>
      <c r="G23" s="241"/>
      <c r="H23" s="156">
        <v>1</v>
      </c>
      <c r="I23" s="157"/>
      <c r="J23" s="158" t="s">
        <v>116</v>
      </c>
      <c r="K23" s="159"/>
      <c r="L23" s="159"/>
      <c r="M23" s="159"/>
      <c r="N23" s="159"/>
      <c r="O23" s="159"/>
      <c r="P23" s="159"/>
      <c r="Q23" s="159"/>
      <c r="R23" s="159"/>
      <c r="S23" s="160"/>
      <c r="T23" s="125"/>
      <c r="U23" s="136" t="s">
        <v>6</v>
      </c>
      <c r="V23" s="154">
        <v>3</v>
      </c>
      <c r="W23" s="155">
        <v>-18</v>
      </c>
      <c r="X23" s="241"/>
      <c r="Y23" s="156">
        <v>1</v>
      </c>
      <c r="Z23" s="157"/>
      <c r="AA23" s="158" t="s">
        <v>123</v>
      </c>
      <c r="AB23" s="161"/>
      <c r="AC23" s="161"/>
      <c r="AD23" s="161"/>
      <c r="AE23" s="161"/>
      <c r="AF23" s="161"/>
      <c r="AG23" s="161"/>
      <c r="AH23" s="161"/>
      <c r="AI23" s="161"/>
      <c r="AJ23" s="162"/>
      <c r="AK23" s="125"/>
      <c r="AL23" s="136" t="s">
        <v>89</v>
      </c>
      <c r="AM23" s="154">
        <v>5</v>
      </c>
      <c r="AN23" s="155">
        <v>-8</v>
      </c>
      <c r="AO23" s="241"/>
      <c r="AP23" s="156">
        <v>2</v>
      </c>
      <c r="AQ23" s="157"/>
      <c r="AR23" s="158" t="s">
        <v>173</v>
      </c>
      <c r="AS23" s="161"/>
      <c r="AT23" s="163"/>
      <c r="AU23" s="163"/>
      <c r="AV23" s="163"/>
      <c r="AW23" s="163"/>
      <c r="AX23" s="163"/>
      <c r="AY23" s="163"/>
      <c r="AZ23" s="163"/>
      <c r="BA23" s="164"/>
      <c r="BB23" s="125"/>
      <c r="BC23" s="136" t="s">
        <v>4</v>
      </c>
      <c r="BD23" s="154">
        <v>7</v>
      </c>
      <c r="BE23" s="155">
        <v>2</v>
      </c>
      <c r="BF23" s="241"/>
      <c r="BG23" s="156">
        <v>2</v>
      </c>
      <c r="BH23" s="157"/>
      <c r="BI23" s="158" t="s">
        <v>119</v>
      </c>
      <c r="BJ23" s="161"/>
      <c r="BK23" s="163"/>
      <c r="BL23" s="163"/>
      <c r="BM23" s="163"/>
      <c r="BN23" s="163"/>
      <c r="BO23" s="163"/>
      <c r="BP23" s="163"/>
      <c r="BQ23" s="163"/>
      <c r="BR23" s="164"/>
      <c r="BS23" s="125"/>
      <c r="BT23" s="136" t="s">
        <v>49</v>
      </c>
      <c r="BU23" s="154">
        <v>9</v>
      </c>
      <c r="BV23" s="155">
        <v>26</v>
      </c>
      <c r="BW23" s="241"/>
      <c r="BX23" s="156">
        <v>2</v>
      </c>
      <c r="BY23" s="157">
        <v>10</v>
      </c>
      <c r="BZ23" s="158" t="s">
        <v>110</v>
      </c>
      <c r="CA23" s="161"/>
      <c r="CB23" s="163"/>
      <c r="CC23" s="163"/>
      <c r="CD23" s="163"/>
      <c r="CE23" s="163"/>
      <c r="CF23" s="163"/>
      <c r="CG23" s="163"/>
      <c r="CH23" s="163"/>
      <c r="CI23" s="164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</row>
    <row r="24" spans="1:97" ht="15.75">
      <c r="A24" s="125"/>
      <c r="B24" s="125"/>
      <c r="C24" s="125"/>
      <c r="D24" s="136" t="s">
        <v>47</v>
      </c>
      <c r="E24" s="154">
        <v>1</v>
      </c>
      <c r="F24" s="155">
        <v>-3</v>
      </c>
      <c r="G24" s="241"/>
      <c r="H24" s="156">
        <v>0</v>
      </c>
      <c r="I24" s="157"/>
      <c r="J24" s="158" t="s">
        <v>121</v>
      </c>
      <c r="K24" s="159"/>
      <c r="L24" s="159"/>
      <c r="M24" s="159"/>
      <c r="N24" s="159"/>
      <c r="O24" s="159"/>
      <c r="P24" s="159"/>
      <c r="Q24" s="159"/>
      <c r="R24" s="159"/>
      <c r="S24" s="160"/>
      <c r="T24" s="125"/>
      <c r="U24" s="136" t="s">
        <v>89</v>
      </c>
      <c r="V24" s="154">
        <v>3</v>
      </c>
      <c r="W24" s="155">
        <v>-20</v>
      </c>
      <c r="X24" s="241"/>
      <c r="Y24" s="156">
        <v>1</v>
      </c>
      <c r="Z24" s="157"/>
      <c r="AA24" s="158" t="s">
        <v>173</v>
      </c>
      <c r="AB24" s="161"/>
      <c r="AC24" s="161"/>
      <c r="AD24" s="161"/>
      <c r="AE24" s="161"/>
      <c r="AF24" s="161"/>
      <c r="AG24" s="161"/>
      <c r="AH24" s="161"/>
      <c r="AI24" s="161"/>
      <c r="AJ24" s="162"/>
      <c r="AK24" s="125"/>
      <c r="AL24" s="136" t="s">
        <v>49</v>
      </c>
      <c r="AM24" s="154">
        <v>5</v>
      </c>
      <c r="AN24" s="155">
        <v>7</v>
      </c>
      <c r="AO24" s="241"/>
      <c r="AP24" s="156">
        <v>1</v>
      </c>
      <c r="AQ24" s="157"/>
      <c r="AR24" s="158" t="s">
        <v>110</v>
      </c>
      <c r="AS24" s="161"/>
      <c r="AT24" s="163"/>
      <c r="AU24" s="163"/>
      <c r="AV24" s="163"/>
      <c r="AW24" s="163"/>
      <c r="AX24" s="163"/>
      <c r="AY24" s="163"/>
      <c r="AZ24" s="163"/>
      <c r="BA24" s="164"/>
      <c r="BB24" s="125"/>
      <c r="BC24" s="136" t="s">
        <v>2</v>
      </c>
      <c r="BD24" s="154">
        <v>5</v>
      </c>
      <c r="BE24" s="155">
        <v>0</v>
      </c>
      <c r="BF24" s="241"/>
      <c r="BG24" s="156">
        <v>2</v>
      </c>
      <c r="BH24" s="157"/>
      <c r="BI24" s="158" t="s">
        <v>117</v>
      </c>
      <c r="BJ24" s="161"/>
      <c r="BK24" s="163"/>
      <c r="BL24" s="163"/>
      <c r="BM24" s="163"/>
      <c r="BN24" s="163"/>
      <c r="BO24" s="163"/>
      <c r="BP24" s="163"/>
      <c r="BQ24" s="163"/>
      <c r="BR24" s="164"/>
      <c r="BS24" s="125"/>
      <c r="BT24" s="136" t="s">
        <v>7</v>
      </c>
      <c r="BU24" s="154">
        <v>8</v>
      </c>
      <c r="BV24" s="155">
        <v>16</v>
      </c>
      <c r="BW24" s="241"/>
      <c r="BX24" s="156">
        <v>2</v>
      </c>
      <c r="BY24" s="157">
        <v>9</v>
      </c>
      <c r="BZ24" s="158" t="s">
        <v>114</v>
      </c>
      <c r="CA24" s="161"/>
      <c r="CB24" s="163"/>
      <c r="CC24" s="163"/>
      <c r="CD24" s="163"/>
      <c r="CE24" s="163"/>
      <c r="CF24" s="163"/>
      <c r="CG24" s="163"/>
      <c r="CH24" s="163"/>
      <c r="CI24" s="164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</row>
    <row r="25" spans="1:97" ht="15.75">
      <c r="A25" s="125"/>
      <c r="B25" s="125"/>
      <c r="C25" s="125"/>
      <c r="D25" s="136" t="s">
        <v>52</v>
      </c>
      <c r="E25" s="154">
        <v>1</v>
      </c>
      <c r="F25" s="155">
        <v>-2</v>
      </c>
      <c r="G25" s="241"/>
      <c r="H25" s="156">
        <v>0</v>
      </c>
      <c r="I25" s="157"/>
      <c r="J25" s="158" t="s">
        <v>115</v>
      </c>
      <c r="K25" s="159"/>
      <c r="L25" s="159"/>
      <c r="M25" s="159"/>
      <c r="N25" s="159"/>
      <c r="O25" s="159"/>
      <c r="P25" s="159"/>
      <c r="Q25" s="159"/>
      <c r="R25" s="159"/>
      <c r="S25" s="160"/>
      <c r="T25" s="125"/>
      <c r="U25" s="136" t="s">
        <v>51</v>
      </c>
      <c r="V25" s="154">
        <v>2</v>
      </c>
      <c r="W25" s="155">
        <v>6</v>
      </c>
      <c r="X25" s="241"/>
      <c r="Y25" s="156">
        <v>1</v>
      </c>
      <c r="Z25" s="157"/>
      <c r="AA25" s="158" t="s">
        <v>113</v>
      </c>
      <c r="AB25" s="161"/>
      <c r="AC25" s="161"/>
      <c r="AD25" s="161"/>
      <c r="AE25" s="161"/>
      <c r="AF25" s="161"/>
      <c r="AG25" s="161"/>
      <c r="AH25" s="161"/>
      <c r="AI25" s="161"/>
      <c r="AJ25" s="162"/>
      <c r="AK25" s="125"/>
      <c r="AL25" s="136" t="s">
        <v>52</v>
      </c>
      <c r="AM25" s="154">
        <v>4</v>
      </c>
      <c r="AN25" s="155">
        <v>6</v>
      </c>
      <c r="AO25" s="241"/>
      <c r="AP25" s="156">
        <v>1</v>
      </c>
      <c r="AQ25" s="157"/>
      <c r="AR25" s="158" t="s">
        <v>115</v>
      </c>
      <c r="AS25" s="161"/>
      <c r="AT25" s="163"/>
      <c r="AU25" s="163"/>
      <c r="AV25" s="163"/>
      <c r="AW25" s="163"/>
      <c r="AX25" s="163"/>
      <c r="AY25" s="163"/>
      <c r="AZ25" s="163"/>
      <c r="BA25" s="164"/>
      <c r="BB25" s="125"/>
      <c r="BC25" s="136" t="s">
        <v>51</v>
      </c>
      <c r="BD25" s="154">
        <v>4</v>
      </c>
      <c r="BE25" s="155">
        <v>-8</v>
      </c>
      <c r="BF25" s="241"/>
      <c r="BG25" s="156">
        <v>2</v>
      </c>
      <c r="BH25" s="157"/>
      <c r="BI25" s="158" t="s">
        <v>172</v>
      </c>
      <c r="BJ25" s="161"/>
      <c r="BK25" s="163"/>
      <c r="BL25" s="163"/>
      <c r="BM25" s="163"/>
      <c r="BN25" s="163"/>
      <c r="BO25" s="163"/>
      <c r="BP25" s="163"/>
      <c r="BQ25" s="163"/>
      <c r="BR25" s="164"/>
      <c r="BS25" s="125"/>
      <c r="BT25" s="136" t="s">
        <v>4</v>
      </c>
      <c r="BU25" s="154">
        <v>7</v>
      </c>
      <c r="BV25" s="155">
        <v>-16</v>
      </c>
      <c r="BW25" s="241"/>
      <c r="BX25" s="156">
        <v>2</v>
      </c>
      <c r="BY25" s="157">
        <v>8</v>
      </c>
      <c r="BZ25" s="158" t="s">
        <v>119</v>
      </c>
      <c r="CA25" s="161"/>
      <c r="CB25" s="163"/>
      <c r="CC25" s="163"/>
      <c r="CD25" s="163"/>
      <c r="CE25" s="163"/>
      <c r="CF25" s="163"/>
      <c r="CG25" s="163"/>
      <c r="CH25" s="163"/>
      <c r="CI25" s="164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</row>
    <row r="26" spans="1:97" ht="15.75">
      <c r="A26" s="125"/>
      <c r="B26" s="125" t="s">
        <v>85</v>
      </c>
      <c r="C26" s="125"/>
      <c r="D26" s="136" t="s">
        <v>5</v>
      </c>
      <c r="E26" s="154">
        <v>1</v>
      </c>
      <c r="F26" s="155">
        <v>-15</v>
      </c>
      <c r="G26" s="241"/>
      <c r="H26" s="156">
        <v>0</v>
      </c>
      <c r="I26" s="157"/>
      <c r="J26" s="158" t="s">
        <v>111</v>
      </c>
      <c r="K26" s="159"/>
      <c r="L26" s="159"/>
      <c r="M26" s="159"/>
      <c r="N26" s="159"/>
      <c r="O26" s="159"/>
      <c r="P26" s="159"/>
      <c r="Q26" s="159"/>
      <c r="R26" s="159"/>
      <c r="S26" s="160"/>
      <c r="T26" s="125"/>
      <c r="U26" s="136" t="s">
        <v>1</v>
      </c>
      <c r="V26" s="154">
        <v>2</v>
      </c>
      <c r="W26" s="155">
        <v>4</v>
      </c>
      <c r="X26" s="241"/>
      <c r="Y26" s="156">
        <v>1</v>
      </c>
      <c r="Z26" s="157"/>
      <c r="AA26" s="158" t="s">
        <v>112</v>
      </c>
      <c r="AB26" s="161"/>
      <c r="AC26" s="161"/>
      <c r="AD26" s="161"/>
      <c r="AE26" s="161"/>
      <c r="AF26" s="161"/>
      <c r="AG26" s="161"/>
      <c r="AH26" s="161"/>
      <c r="AI26" s="161"/>
      <c r="AJ26" s="162"/>
      <c r="AK26" s="125"/>
      <c r="AL26" s="136" t="s">
        <v>6</v>
      </c>
      <c r="AM26" s="154">
        <v>4</v>
      </c>
      <c r="AN26" s="155">
        <v>-30</v>
      </c>
      <c r="AO26" s="241"/>
      <c r="AP26" s="156">
        <v>1</v>
      </c>
      <c r="AQ26" s="157"/>
      <c r="AR26" s="158" t="s">
        <v>123</v>
      </c>
      <c r="AS26" s="161"/>
      <c r="AT26" s="163"/>
      <c r="AU26" s="163"/>
      <c r="AV26" s="163"/>
      <c r="AW26" s="163"/>
      <c r="AX26" s="163"/>
      <c r="AY26" s="163"/>
      <c r="AZ26" s="163"/>
      <c r="BA26" s="164"/>
      <c r="BB26" s="125"/>
      <c r="BC26" s="136" t="s">
        <v>49</v>
      </c>
      <c r="BD26" s="154">
        <v>6</v>
      </c>
      <c r="BE26" s="155">
        <v>-2</v>
      </c>
      <c r="BF26" s="241"/>
      <c r="BG26" s="156">
        <v>1</v>
      </c>
      <c r="BH26" s="157"/>
      <c r="BI26" s="158" t="s">
        <v>110</v>
      </c>
      <c r="BJ26" s="161"/>
      <c r="BK26" s="163"/>
      <c r="BL26" s="163"/>
      <c r="BM26" s="163"/>
      <c r="BN26" s="163"/>
      <c r="BO26" s="163"/>
      <c r="BP26" s="163"/>
      <c r="BQ26" s="163"/>
      <c r="BR26" s="164"/>
      <c r="BS26" s="125"/>
      <c r="BT26" s="136" t="s">
        <v>6</v>
      </c>
      <c r="BU26" s="154">
        <v>7</v>
      </c>
      <c r="BV26" s="155">
        <v>-30</v>
      </c>
      <c r="BW26" s="241"/>
      <c r="BX26" s="156">
        <v>2</v>
      </c>
      <c r="BY26" s="157">
        <v>7</v>
      </c>
      <c r="BZ26" s="158" t="s">
        <v>123</v>
      </c>
      <c r="CA26" s="161"/>
      <c r="CB26" s="163"/>
      <c r="CC26" s="163"/>
      <c r="CD26" s="163"/>
      <c r="CE26" s="163"/>
      <c r="CF26" s="163"/>
      <c r="CG26" s="163"/>
      <c r="CH26" s="163"/>
      <c r="CI26" s="164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</row>
    <row r="27" spans="1:97" ht="15.75">
      <c r="A27" s="125"/>
      <c r="B27" s="125"/>
      <c r="C27" s="125"/>
      <c r="D27" s="136" t="s">
        <v>7</v>
      </c>
      <c r="E27" s="154">
        <v>1</v>
      </c>
      <c r="F27" s="155">
        <v>-15</v>
      </c>
      <c r="G27" s="241"/>
      <c r="H27" s="156">
        <v>0</v>
      </c>
      <c r="I27" s="157"/>
      <c r="J27" s="158" t="s">
        <v>114</v>
      </c>
      <c r="K27" s="159"/>
      <c r="L27" s="159"/>
      <c r="M27" s="159"/>
      <c r="N27" s="159"/>
      <c r="O27" s="159"/>
      <c r="P27" s="159"/>
      <c r="Q27" s="159"/>
      <c r="R27" s="159"/>
      <c r="S27" s="160"/>
      <c r="T27" s="125"/>
      <c r="U27" s="136" t="s">
        <v>2</v>
      </c>
      <c r="V27" s="154">
        <v>2</v>
      </c>
      <c r="W27" s="155">
        <v>-9</v>
      </c>
      <c r="X27" s="241"/>
      <c r="Y27" s="156">
        <v>1</v>
      </c>
      <c r="Z27" s="157"/>
      <c r="AA27" s="158" t="s">
        <v>117</v>
      </c>
      <c r="AB27" s="161"/>
      <c r="AC27" s="161"/>
      <c r="AD27" s="161"/>
      <c r="AE27" s="161"/>
      <c r="AF27" s="161"/>
      <c r="AG27" s="161"/>
      <c r="AH27" s="161"/>
      <c r="AI27" s="161"/>
      <c r="AJ27" s="162"/>
      <c r="AK27" s="125"/>
      <c r="AL27" s="136" t="s">
        <v>44</v>
      </c>
      <c r="AM27" s="154">
        <v>3</v>
      </c>
      <c r="AN27" s="155">
        <v>-36</v>
      </c>
      <c r="AO27" s="241"/>
      <c r="AP27" s="156">
        <v>1</v>
      </c>
      <c r="AQ27" s="157"/>
      <c r="AR27" s="158" t="s">
        <v>120</v>
      </c>
      <c r="AS27" s="161"/>
      <c r="AT27" s="163"/>
      <c r="AU27" s="163"/>
      <c r="AV27" s="163"/>
      <c r="AW27" s="163"/>
      <c r="AX27" s="163"/>
      <c r="AY27" s="163"/>
      <c r="AZ27" s="163"/>
      <c r="BA27" s="164"/>
      <c r="BB27" s="125"/>
      <c r="BC27" s="136" t="s">
        <v>7</v>
      </c>
      <c r="BD27" s="154">
        <v>6</v>
      </c>
      <c r="BE27" s="155">
        <v>8</v>
      </c>
      <c r="BF27" s="241"/>
      <c r="BG27" s="156">
        <v>1</v>
      </c>
      <c r="BH27" s="157"/>
      <c r="BI27" s="158" t="s">
        <v>114</v>
      </c>
      <c r="BJ27" s="161"/>
      <c r="BK27" s="163"/>
      <c r="BL27" s="163"/>
      <c r="BM27" s="163"/>
      <c r="BN27" s="163"/>
      <c r="BO27" s="163"/>
      <c r="BP27" s="163"/>
      <c r="BQ27" s="163"/>
      <c r="BR27" s="164"/>
      <c r="BS27" s="125"/>
      <c r="BT27" s="136" t="s">
        <v>52</v>
      </c>
      <c r="BU27" s="154">
        <v>6</v>
      </c>
      <c r="BV27" s="155">
        <v>-3</v>
      </c>
      <c r="BW27" s="241"/>
      <c r="BX27" s="156">
        <v>2</v>
      </c>
      <c r="BY27" s="157">
        <v>6</v>
      </c>
      <c r="BZ27" s="158" t="s">
        <v>115</v>
      </c>
      <c r="CA27" s="161"/>
      <c r="CB27" s="163"/>
      <c r="CC27" s="163"/>
      <c r="CD27" s="163"/>
      <c r="CE27" s="163"/>
      <c r="CF27" s="163"/>
      <c r="CG27" s="163"/>
      <c r="CH27" s="163"/>
      <c r="CI27" s="164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</row>
    <row r="28" spans="1:97" ht="15.75">
      <c r="A28" s="125"/>
      <c r="B28" s="125"/>
      <c r="C28" s="125"/>
      <c r="D28" s="136" t="s">
        <v>6</v>
      </c>
      <c r="E28" s="154">
        <v>1</v>
      </c>
      <c r="F28" s="155">
        <v>-19</v>
      </c>
      <c r="G28" s="241"/>
      <c r="H28" s="156">
        <v>0</v>
      </c>
      <c r="I28" s="157"/>
      <c r="J28" s="158" t="s">
        <v>123</v>
      </c>
      <c r="K28" s="159"/>
      <c r="L28" s="159"/>
      <c r="M28" s="159"/>
      <c r="N28" s="159"/>
      <c r="O28" s="159"/>
      <c r="P28" s="159"/>
      <c r="Q28" s="159"/>
      <c r="R28" s="159"/>
      <c r="S28" s="160"/>
      <c r="T28" s="125"/>
      <c r="U28" s="136" t="s">
        <v>47</v>
      </c>
      <c r="V28" s="154">
        <v>2</v>
      </c>
      <c r="W28" s="155">
        <v>3</v>
      </c>
      <c r="X28" s="241"/>
      <c r="Y28" s="156">
        <v>0</v>
      </c>
      <c r="Z28" s="157"/>
      <c r="AA28" s="158" t="s">
        <v>121</v>
      </c>
      <c r="AB28" s="161"/>
      <c r="AC28" s="161"/>
      <c r="AD28" s="161"/>
      <c r="AE28" s="161"/>
      <c r="AF28" s="161"/>
      <c r="AG28" s="161"/>
      <c r="AH28" s="161"/>
      <c r="AI28" s="161"/>
      <c r="AJ28" s="162"/>
      <c r="AK28" s="125"/>
      <c r="AL28" s="136" t="s">
        <v>5</v>
      </c>
      <c r="AM28" s="154">
        <v>3</v>
      </c>
      <c r="AN28" s="155">
        <v>-38</v>
      </c>
      <c r="AO28" s="241"/>
      <c r="AP28" s="156">
        <v>1</v>
      </c>
      <c r="AQ28" s="157"/>
      <c r="AR28" s="158" t="s">
        <v>111</v>
      </c>
      <c r="AS28" s="161"/>
      <c r="AT28" s="163"/>
      <c r="AU28" s="163"/>
      <c r="AV28" s="163"/>
      <c r="AW28" s="163"/>
      <c r="AX28" s="163"/>
      <c r="AY28" s="163"/>
      <c r="AZ28" s="163"/>
      <c r="BA28" s="164"/>
      <c r="BB28" s="125"/>
      <c r="BC28" s="136" t="s">
        <v>5</v>
      </c>
      <c r="BD28" s="154">
        <v>4</v>
      </c>
      <c r="BE28" s="155">
        <v>-38</v>
      </c>
      <c r="BF28" s="241" t="s">
        <v>186</v>
      </c>
      <c r="BG28" s="156">
        <v>1</v>
      </c>
      <c r="BH28" s="157"/>
      <c r="BI28" s="158" t="s">
        <v>111</v>
      </c>
      <c r="BJ28" s="161"/>
      <c r="BK28" s="163"/>
      <c r="BL28" s="163"/>
      <c r="BM28" s="163"/>
      <c r="BN28" s="163"/>
      <c r="BO28" s="163"/>
      <c r="BP28" s="163"/>
      <c r="BQ28" s="163"/>
      <c r="BR28" s="164"/>
      <c r="BS28" s="125"/>
      <c r="BT28" s="136" t="s">
        <v>51</v>
      </c>
      <c r="BU28" s="154">
        <v>4</v>
      </c>
      <c r="BV28" s="155">
        <v>-36</v>
      </c>
      <c r="BW28" s="241"/>
      <c r="BX28" s="156">
        <v>2</v>
      </c>
      <c r="BY28" s="157">
        <v>5</v>
      </c>
      <c r="BZ28" s="158" t="s">
        <v>172</v>
      </c>
      <c r="CA28" s="161"/>
      <c r="CB28" s="163"/>
      <c r="CC28" s="163"/>
      <c r="CD28" s="163"/>
      <c r="CE28" s="163"/>
      <c r="CF28" s="163"/>
      <c r="CG28" s="163"/>
      <c r="CH28" s="163"/>
      <c r="CI28" s="164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</row>
    <row r="29" spans="1:97" ht="15.75">
      <c r="A29" s="125"/>
      <c r="B29" s="125"/>
      <c r="C29" s="125"/>
      <c r="D29" s="136" t="s">
        <v>44</v>
      </c>
      <c r="E29" s="154">
        <v>0</v>
      </c>
      <c r="F29" s="155">
        <v>-18</v>
      </c>
      <c r="G29" s="241"/>
      <c r="H29" s="156">
        <v>0</v>
      </c>
      <c r="I29" s="157"/>
      <c r="J29" s="158" t="s">
        <v>120</v>
      </c>
      <c r="K29" s="159"/>
      <c r="L29" s="159"/>
      <c r="M29" s="159"/>
      <c r="N29" s="159"/>
      <c r="O29" s="159"/>
      <c r="P29" s="159"/>
      <c r="Q29" s="159"/>
      <c r="R29" s="159"/>
      <c r="S29" s="160"/>
      <c r="T29" s="125"/>
      <c r="U29" s="136" t="s">
        <v>7</v>
      </c>
      <c r="V29" s="154">
        <v>2</v>
      </c>
      <c r="W29" s="155">
        <v>-16</v>
      </c>
      <c r="X29" s="241"/>
      <c r="Y29" s="156">
        <v>0</v>
      </c>
      <c r="Z29" s="157"/>
      <c r="AA29" s="158" t="s">
        <v>114</v>
      </c>
      <c r="AB29" s="161"/>
      <c r="AC29" s="161"/>
      <c r="AD29" s="161"/>
      <c r="AE29" s="161"/>
      <c r="AF29" s="161"/>
      <c r="AG29" s="161"/>
      <c r="AH29" s="161"/>
      <c r="AI29" s="161"/>
      <c r="AJ29" s="162"/>
      <c r="AK29" s="125"/>
      <c r="AL29" s="136" t="s">
        <v>51</v>
      </c>
      <c r="AM29" s="154">
        <v>2</v>
      </c>
      <c r="AN29" s="155">
        <v>-16</v>
      </c>
      <c r="AO29" s="241"/>
      <c r="AP29" s="156">
        <v>1</v>
      </c>
      <c r="AQ29" s="157"/>
      <c r="AR29" s="158" t="s">
        <v>172</v>
      </c>
      <c r="AS29" s="161"/>
      <c r="AT29" s="163"/>
      <c r="AU29" s="163"/>
      <c r="AV29" s="163"/>
      <c r="AW29" s="163"/>
      <c r="AX29" s="163"/>
      <c r="AY29" s="163"/>
      <c r="AZ29" s="163"/>
      <c r="BA29" s="164"/>
      <c r="BB29" s="125"/>
      <c r="BC29" s="136" t="s">
        <v>44</v>
      </c>
      <c r="BD29" s="154">
        <v>4</v>
      </c>
      <c r="BE29" s="155">
        <v>-36</v>
      </c>
      <c r="BF29" s="241" t="s">
        <v>186</v>
      </c>
      <c r="BG29" s="156">
        <v>1</v>
      </c>
      <c r="BH29" s="157"/>
      <c r="BI29" s="158" t="s">
        <v>120</v>
      </c>
      <c r="BJ29" s="161"/>
      <c r="BK29" s="163"/>
      <c r="BL29" s="163"/>
      <c r="BM29" s="163"/>
      <c r="BN29" s="163"/>
      <c r="BO29" s="163"/>
      <c r="BP29" s="163"/>
      <c r="BQ29" s="163"/>
      <c r="BR29" s="164"/>
      <c r="BS29" s="125"/>
      <c r="BT29" s="136" t="s">
        <v>47</v>
      </c>
      <c r="BU29" s="154">
        <v>6</v>
      </c>
      <c r="BV29" s="155">
        <v>-13</v>
      </c>
      <c r="BW29" s="241"/>
      <c r="BX29" s="156">
        <v>1</v>
      </c>
      <c r="BY29" s="157">
        <v>4</v>
      </c>
      <c r="BZ29" s="158" t="s">
        <v>121</v>
      </c>
      <c r="CA29" s="161"/>
      <c r="CB29" s="163"/>
      <c r="CC29" s="163"/>
      <c r="CD29" s="163"/>
      <c r="CE29" s="163"/>
      <c r="CF29" s="163"/>
      <c r="CG29" s="163"/>
      <c r="CH29" s="163"/>
      <c r="CI29" s="164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</row>
    <row r="30" spans="1:97" ht="15.75">
      <c r="A30" s="125"/>
      <c r="B30" s="125"/>
      <c r="C30" s="125"/>
      <c r="D30" s="136" t="s">
        <v>2</v>
      </c>
      <c r="E30" s="154">
        <v>0</v>
      </c>
      <c r="F30" s="155">
        <v>-23</v>
      </c>
      <c r="G30" s="241"/>
      <c r="H30" s="156">
        <v>0</v>
      </c>
      <c r="I30" s="157"/>
      <c r="J30" s="158" t="s">
        <v>117</v>
      </c>
      <c r="K30" s="159"/>
      <c r="L30" s="159"/>
      <c r="M30" s="159"/>
      <c r="N30" s="159"/>
      <c r="O30" s="159"/>
      <c r="P30" s="159"/>
      <c r="Q30" s="159"/>
      <c r="R30" s="159"/>
      <c r="S30" s="160"/>
      <c r="T30" s="125"/>
      <c r="U30" s="136" t="s">
        <v>44</v>
      </c>
      <c r="V30" s="154">
        <v>1</v>
      </c>
      <c r="W30" s="155">
        <v>-32</v>
      </c>
      <c r="X30" s="241"/>
      <c r="Y30" s="156">
        <v>0</v>
      </c>
      <c r="Z30" s="157"/>
      <c r="AA30" s="158" t="s">
        <v>120</v>
      </c>
      <c r="AB30" s="161"/>
      <c r="AC30" s="161"/>
      <c r="AD30" s="161"/>
      <c r="AE30" s="161"/>
      <c r="AF30" s="161"/>
      <c r="AG30" s="161"/>
      <c r="AH30" s="161"/>
      <c r="AI30" s="161"/>
      <c r="AJ30" s="162"/>
      <c r="AK30" s="125"/>
      <c r="AL30" s="136" t="s">
        <v>47</v>
      </c>
      <c r="AM30" s="154">
        <v>2</v>
      </c>
      <c r="AN30" s="155">
        <v>-27</v>
      </c>
      <c r="AO30" s="241"/>
      <c r="AP30" s="156">
        <v>0</v>
      </c>
      <c r="AQ30" s="157"/>
      <c r="AR30" s="158" t="s">
        <v>121</v>
      </c>
      <c r="AS30" s="161"/>
      <c r="AT30" s="163"/>
      <c r="AU30" s="163"/>
      <c r="AV30" s="163"/>
      <c r="AW30" s="163"/>
      <c r="AX30" s="163"/>
      <c r="AY30" s="163"/>
      <c r="AZ30" s="163"/>
      <c r="BA30" s="164"/>
      <c r="BB30" s="125"/>
      <c r="BC30" s="136" t="s">
        <v>6</v>
      </c>
      <c r="BD30" s="154">
        <v>5</v>
      </c>
      <c r="BE30" s="155">
        <v>-39</v>
      </c>
      <c r="BF30" s="241"/>
      <c r="BG30" s="156">
        <v>1</v>
      </c>
      <c r="BH30" s="157"/>
      <c r="BI30" s="158" t="s">
        <v>123</v>
      </c>
      <c r="BJ30" s="161"/>
      <c r="BK30" s="163"/>
      <c r="BL30" s="163"/>
      <c r="BM30" s="163"/>
      <c r="BN30" s="163"/>
      <c r="BO30" s="163"/>
      <c r="BP30" s="163"/>
      <c r="BQ30" s="163"/>
      <c r="BR30" s="164"/>
      <c r="BS30" s="125"/>
      <c r="BT30" s="136" t="s">
        <v>44</v>
      </c>
      <c r="BU30" s="154">
        <v>5</v>
      </c>
      <c r="BV30" s="155">
        <v>-45</v>
      </c>
      <c r="BW30" s="241" t="s">
        <v>186</v>
      </c>
      <c r="BX30" s="156">
        <v>1</v>
      </c>
      <c r="BY30" s="157">
        <v>3</v>
      </c>
      <c r="BZ30" s="158" t="s">
        <v>120</v>
      </c>
      <c r="CA30" s="161"/>
      <c r="CB30" s="163"/>
      <c r="CC30" s="163"/>
      <c r="CD30" s="163"/>
      <c r="CE30" s="163"/>
      <c r="CF30" s="163"/>
      <c r="CG30" s="163"/>
      <c r="CH30" s="163"/>
      <c r="CI30" s="164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</row>
    <row r="31" spans="1:97" ht="15.75">
      <c r="A31" s="125"/>
      <c r="B31" s="125"/>
      <c r="C31" s="125"/>
      <c r="D31" s="136" t="s">
        <v>53</v>
      </c>
      <c r="E31" s="154">
        <v>0</v>
      </c>
      <c r="F31" s="155">
        <v>-26</v>
      </c>
      <c r="G31" s="241"/>
      <c r="H31" s="156">
        <v>0</v>
      </c>
      <c r="I31" s="157"/>
      <c r="J31" s="158" t="s">
        <v>109</v>
      </c>
      <c r="K31" s="159"/>
      <c r="L31" s="159"/>
      <c r="M31" s="159"/>
      <c r="N31" s="159"/>
      <c r="O31" s="159"/>
      <c r="P31" s="159"/>
      <c r="Q31" s="159"/>
      <c r="R31" s="159"/>
      <c r="S31" s="160"/>
      <c r="T31" s="125"/>
      <c r="U31" s="136" t="s">
        <v>5</v>
      </c>
      <c r="V31" s="154">
        <v>1</v>
      </c>
      <c r="W31" s="155">
        <v>-39</v>
      </c>
      <c r="X31" s="241"/>
      <c r="Y31" s="156">
        <v>0</v>
      </c>
      <c r="Z31" s="157"/>
      <c r="AA31" s="158" t="s">
        <v>111</v>
      </c>
      <c r="AB31" s="161"/>
      <c r="AC31" s="161"/>
      <c r="AD31" s="161"/>
      <c r="AE31" s="161"/>
      <c r="AF31" s="161"/>
      <c r="AG31" s="161"/>
      <c r="AH31" s="161"/>
      <c r="AI31" s="161"/>
      <c r="AJ31" s="162"/>
      <c r="AK31" s="125"/>
      <c r="AL31" s="136" t="s">
        <v>7</v>
      </c>
      <c r="AM31" s="154">
        <v>3</v>
      </c>
      <c r="AN31" s="155">
        <v>-12</v>
      </c>
      <c r="AO31" s="241"/>
      <c r="AP31" s="156">
        <v>0</v>
      </c>
      <c r="AQ31" s="157"/>
      <c r="AR31" s="158" t="s">
        <v>114</v>
      </c>
      <c r="AS31" s="161"/>
      <c r="AT31" s="163"/>
      <c r="AU31" s="163"/>
      <c r="AV31" s="163"/>
      <c r="AW31" s="163"/>
      <c r="AX31" s="163"/>
      <c r="AY31" s="163"/>
      <c r="AZ31" s="163"/>
      <c r="BA31" s="164"/>
      <c r="BB31" s="125"/>
      <c r="BC31" s="136" t="s">
        <v>47</v>
      </c>
      <c r="BD31" s="154">
        <v>3</v>
      </c>
      <c r="BE31" s="155">
        <v>-35</v>
      </c>
      <c r="BF31" s="241"/>
      <c r="BG31" s="156">
        <v>0</v>
      </c>
      <c r="BH31" s="157"/>
      <c r="BI31" s="158" t="s">
        <v>121</v>
      </c>
      <c r="BJ31" s="161"/>
      <c r="BK31" s="163"/>
      <c r="BL31" s="163"/>
      <c r="BM31" s="163"/>
      <c r="BN31" s="163"/>
      <c r="BO31" s="163"/>
      <c r="BP31" s="163"/>
      <c r="BQ31" s="163"/>
      <c r="BR31" s="164"/>
      <c r="BS31" s="125"/>
      <c r="BT31" s="136" t="s">
        <v>5</v>
      </c>
      <c r="BU31" s="154">
        <v>5</v>
      </c>
      <c r="BV31" s="155">
        <v>-46</v>
      </c>
      <c r="BW31" s="241" t="s">
        <v>186</v>
      </c>
      <c r="BX31" s="156">
        <v>1</v>
      </c>
      <c r="BY31" s="157">
        <v>2</v>
      </c>
      <c r="BZ31" s="158" t="s">
        <v>111</v>
      </c>
      <c r="CA31" s="161"/>
      <c r="CB31" s="163"/>
      <c r="CC31" s="163"/>
      <c r="CD31" s="163"/>
      <c r="CE31" s="163"/>
      <c r="CF31" s="163"/>
      <c r="CG31" s="163"/>
      <c r="CH31" s="163"/>
      <c r="CI31" s="164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</row>
    <row r="32" spans="1:97" ht="15.75">
      <c r="A32" s="125"/>
      <c r="B32" s="125"/>
      <c r="C32" s="125"/>
      <c r="D32" s="136" t="s">
        <v>89</v>
      </c>
      <c r="E32" s="154">
        <v>0</v>
      </c>
      <c r="F32" s="155">
        <v>-39</v>
      </c>
      <c r="G32" s="241"/>
      <c r="H32" s="156">
        <v>0</v>
      </c>
      <c r="I32" s="157"/>
      <c r="J32" s="158" t="s">
        <v>174</v>
      </c>
      <c r="K32" s="159"/>
      <c r="L32" s="159"/>
      <c r="M32" s="159"/>
      <c r="N32" s="159"/>
      <c r="O32" s="159"/>
      <c r="P32" s="159"/>
      <c r="Q32" s="159"/>
      <c r="R32" s="159"/>
      <c r="S32" s="160"/>
      <c r="T32" s="125"/>
      <c r="U32" s="136" t="s">
        <v>53</v>
      </c>
      <c r="V32" s="154">
        <v>0</v>
      </c>
      <c r="W32" s="155">
        <v>-45</v>
      </c>
      <c r="X32" s="241"/>
      <c r="Y32" s="156">
        <v>0</v>
      </c>
      <c r="Z32" s="157"/>
      <c r="AA32" s="158" t="s">
        <v>109</v>
      </c>
      <c r="AB32" s="161"/>
      <c r="AC32" s="161"/>
      <c r="AD32" s="161"/>
      <c r="AE32" s="161"/>
      <c r="AF32" s="161"/>
      <c r="AG32" s="161"/>
      <c r="AH32" s="161"/>
      <c r="AI32" s="161"/>
      <c r="AJ32" s="162"/>
      <c r="AK32" s="125"/>
      <c r="AL32" s="136" t="s">
        <v>53</v>
      </c>
      <c r="AM32" s="154">
        <v>0</v>
      </c>
      <c r="AN32" s="155">
        <v>-46</v>
      </c>
      <c r="AO32" s="241"/>
      <c r="AP32" s="156">
        <v>0</v>
      </c>
      <c r="AQ32" s="157"/>
      <c r="AR32" s="158" t="s">
        <v>170</v>
      </c>
      <c r="AS32" s="161"/>
      <c r="AT32" s="163"/>
      <c r="AU32" s="163"/>
      <c r="AV32" s="163"/>
      <c r="AW32" s="163"/>
      <c r="AX32" s="163"/>
      <c r="AY32" s="163"/>
      <c r="AZ32" s="163"/>
      <c r="BA32" s="164"/>
      <c r="BB32" s="125"/>
      <c r="BC32" s="136" t="s">
        <v>53</v>
      </c>
      <c r="BD32" s="154">
        <v>0</v>
      </c>
      <c r="BE32" s="155">
        <v>-66</v>
      </c>
      <c r="BF32" s="241"/>
      <c r="BG32" s="156">
        <v>0</v>
      </c>
      <c r="BH32" s="157"/>
      <c r="BI32" s="158" t="s">
        <v>170</v>
      </c>
      <c r="BJ32" s="161"/>
      <c r="BK32" s="163"/>
      <c r="BL32" s="163"/>
      <c r="BM32" s="163"/>
      <c r="BN32" s="163"/>
      <c r="BO32" s="163"/>
      <c r="BP32" s="163"/>
      <c r="BQ32" s="163"/>
      <c r="BR32" s="164"/>
      <c r="BS32" s="125"/>
      <c r="BT32" s="136" t="s">
        <v>53</v>
      </c>
      <c r="BU32" s="154">
        <v>0</v>
      </c>
      <c r="BV32" s="155">
        <v>-88</v>
      </c>
      <c r="BW32" s="241"/>
      <c r="BX32" s="156">
        <v>0</v>
      </c>
      <c r="BY32" s="157">
        <v>1</v>
      </c>
      <c r="BZ32" s="158" t="s">
        <v>170</v>
      </c>
      <c r="CA32" s="161"/>
      <c r="CB32" s="163"/>
      <c r="CC32" s="163"/>
      <c r="CD32" s="163"/>
      <c r="CE32" s="163"/>
      <c r="CF32" s="163"/>
      <c r="CG32" s="163"/>
      <c r="CH32" s="163"/>
      <c r="CI32" s="164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</row>
    <row r="33" spans="1:97" ht="12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40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</row>
    <row r="34" spans="1:97" ht="12.75">
      <c r="A34" s="123" t="s">
        <v>202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</row>
    <row r="35" spans="1:97" ht="12.75">
      <c r="A35" s="123" t="s">
        <v>203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</row>
    <row r="36" spans="1:97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</row>
    <row r="37" spans="1:97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</row>
    <row r="38" spans="1:97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</row>
    <row r="39" spans="1:97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</row>
    <row r="40" spans="1:97" ht="12.7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</row>
    <row r="41" spans="1:97" ht="12.7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</row>
    <row r="42" spans="1:97" ht="12.7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</row>
    <row r="43" spans="1:97" ht="12.7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</row>
    <row r="44" spans="1:97" ht="12.7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</row>
    <row r="45" spans="1:97" ht="12.7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</row>
    <row r="46" spans="1:97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</row>
  </sheetData>
  <sheetProtection password="CFC1" sheet="1" objects="1" scenarios="1"/>
  <mergeCells count="32">
    <mergeCell ref="BT13:CH13"/>
    <mergeCell ref="AA14:AJ14"/>
    <mergeCell ref="D13:R13"/>
    <mergeCell ref="U13:AI13"/>
    <mergeCell ref="AL13:AZ13"/>
    <mergeCell ref="BC13:BQ13"/>
    <mergeCell ref="BK2:BL2"/>
    <mergeCell ref="BM2:BN2"/>
    <mergeCell ref="BW2:BX2"/>
    <mergeCell ref="BZ2:CA2"/>
    <mergeCell ref="CB2:CC2"/>
    <mergeCell ref="CD2:CE2"/>
    <mergeCell ref="BT1:CI1"/>
    <mergeCell ref="H2:I2"/>
    <mergeCell ref="J2:K2"/>
    <mergeCell ref="L2:M2"/>
    <mergeCell ref="N2:O2"/>
    <mergeCell ref="Y2:Z2"/>
    <mergeCell ref="AA2:AB2"/>
    <mergeCell ref="AC2:AD2"/>
    <mergeCell ref="AP2:AQ2"/>
    <mergeCell ref="AR2:AS2"/>
    <mergeCell ref="A1:B1"/>
    <mergeCell ref="D1:S1"/>
    <mergeCell ref="U1:AJ1"/>
    <mergeCell ref="AE2:AF2"/>
    <mergeCell ref="AL1:BA1"/>
    <mergeCell ref="BC1:BR1"/>
    <mergeCell ref="AT2:AU2"/>
    <mergeCell ref="AV2:AW2"/>
    <mergeCell ref="BG2:BH2"/>
    <mergeCell ref="BI2:B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00390625" style="91" bestFit="1" customWidth="1"/>
    <col min="2" max="27" width="2.421875" style="91" customWidth="1"/>
    <col min="28" max="28" width="4.57421875" style="91" customWidth="1"/>
    <col min="29" max="29" width="22.7109375" style="91" bestFit="1" customWidth="1"/>
    <col min="30" max="30" width="20.140625" style="91" bestFit="1" customWidth="1"/>
    <col min="31" max="16384" width="9.140625" style="91" customWidth="1"/>
  </cols>
  <sheetData>
    <row r="1" spans="1:28" ht="12.75" customHeight="1">
      <c r="A1" s="278" t="s">
        <v>55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</row>
    <row r="2" spans="1:28" ht="13.5" customHeight="1" thickBot="1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</row>
    <row r="3" spans="1:30" ht="12.75">
      <c r="A3" s="276" t="s">
        <v>0</v>
      </c>
      <c r="B3" s="274" t="s">
        <v>10</v>
      </c>
      <c r="C3" s="274" t="s">
        <v>10</v>
      </c>
      <c r="D3" s="274" t="s">
        <v>11</v>
      </c>
      <c r="E3" s="274" t="s">
        <v>11</v>
      </c>
      <c r="F3" s="274" t="s">
        <v>12</v>
      </c>
      <c r="G3" s="274" t="s">
        <v>12</v>
      </c>
      <c r="H3" s="274" t="s">
        <v>13</v>
      </c>
      <c r="I3" s="274" t="s">
        <v>13</v>
      </c>
      <c r="J3" s="274" t="s">
        <v>14</v>
      </c>
      <c r="K3" s="274" t="s">
        <v>14</v>
      </c>
      <c r="L3" s="274" t="s">
        <v>15</v>
      </c>
      <c r="M3" s="274" t="s">
        <v>15</v>
      </c>
      <c r="N3" s="274" t="s">
        <v>16</v>
      </c>
      <c r="O3" s="274" t="s">
        <v>16</v>
      </c>
      <c r="P3" s="274" t="s">
        <v>17</v>
      </c>
      <c r="Q3" s="274" t="s">
        <v>17</v>
      </c>
      <c r="R3" s="274" t="s">
        <v>18</v>
      </c>
      <c r="S3" s="274" t="s">
        <v>18</v>
      </c>
      <c r="T3" s="274" t="s">
        <v>19</v>
      </c>
      <c r="U3" s="274" t="s">
        <v>19</v>
      </c>
      <c r="V3" s="274" t="s">
        <v>20</v>
      </c>
      <c r="W3" s="274" t="s">
        <v>20</v>
      </c>
      <c r="X3" s="280" t="s">
        <v>21</v>
      </c>
      <c r="Y3" s="284" t="s">
        <v>22</v>
      </c>
      <c r="Z3" s="285" t="s">
        <v>23</v>
      </c>
      <c r="AA3" s="287" t="s">
        <v>24</v>
      </c>
      <c r="AB3" s="289" t="s">
        <v>25</v>
      </c>
      <c r="AC3" s="242"/>
      <c r="AD3" s="243"/>
    </row>
    <row r="4" spans="1:30" ht="16.5" thickBot="1">
      <c r="A4" s="277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81"/>
      <c r="Y4" s="281"/>
      <c r="Z4" s="286"/>
      <c r="AA4" s="288"/>
      <c r="AB4" s="289"/>
      <c r="AC4" s="282" t="s">
        <v>34</v>
      </c>
      <c r="AD4" s="283"/>
    </row>
    <row r="5" spans="1:30" ht="12.75">
      <c r="A5" s="117" t="s">
        <v>45</v>
      </c>
      <c r="B5" s="244">
        <v>0</v>
      </c>
      <c r="C5" s="244">
        <v>0</v>
      </c>
      <c r="D5" s="244">
        <v>0</v>
      </c>
      <c r="E5" s="244">
        <v>2</v>
      </c>
      <c r="F5" s="244">
        <v>0</v>
      </c>
      <c r="G5" s="244">
        <v>3</v>
      </c>
      <c r="H5" s="244">
        <v>0</v>
      </c>
      <c r="I5" s="244">
        <v>0</v>
      </c>
      <c r="J5" s="244">
        <v>0</v>
      </c>
      <c r="K5" s="244">
        <v>0</v>
      </c>
      <c r="L5" s="244">
        <v>0</v>
      </c>
      <c r="M5" s="244">
        <v>0</v>
      </c>
      <c r="N5" s="244">
        <v>0</v>
      </c>
      <c r="O5" s="244">
        <v>0</v>
      </c>
      <c r="P5" s="244">
        <v>0</v>
      </c>
      <c r="Q5" s="244">
        <v>0</v>
      </c>
      <c r="R5" s="244">
        <v>0</v>
      </c>
      <c r="S5" s="244">
        <v>0</v>
      </c>
      <c r="T5" s="244">
        <v>0</v>
      </c>
      <c r="U5" s="244">
        <v>4</v>
      </c>
      <c r="V5" s="244">
        <v>0</v>
      </c>
      <c r="W5" s="244">
        <v>5</v>
      </c>
      <c r="X5" s="6">
        <f aca="true" t="shared" si="0" ref="X5:X22">SUM(B5,F5,J5,N5,R5,T5,V5,D5,H5,L5,P5)</f>
        <v>0</v>
      </c>
      <c r="Y5" s="6">
        <f aca="true" t="shared" si="1" ref="Y5:Y22">SUM(C5,G5,K5,O5,S5,U5,W5,E5,I5,M5,Q5)</f>
        <v>14</v>
      </c>
      <c r="Z5" s="7">
        <f aca="true" t="shared" si="2" ref="Z5:Z22">IF(X5&gt;Y5,X5,Y5)</f>
        <v>14</v>
      </c>
      <c r="AA5" s="8">
        <f aca="true" t="shared" si="3" ref="AA5:AA22">SUM(X5+Y5)</f>
        <v>14</v>
      </c>
      <c r="AB5" s="245">
        <v>18</v>
      </c>
      <c r="AC5" s="246" t="s">
        <v>153</v>
      </c>
      <c r="AD5" s="246" t="s">
        <v>153</v>
      </c>
    </row>
    <row r="6" spans="1:30" ht="12.75">
      <c r="A6" s="247" t="s">
        <v>3</v>
      </c>
      <c r="B6" s="248">
        <v>0</v>
      </c>
      <c r="C6" s="248">
        <v>1</v>
      </c>
      <c r="D6" s="248">
        <v>0</v>
      </c>
      <c r="E6" s="248">
        <v>2</v>
      </c>
      <c r="F6" s="248">
        <v>0</v>
      </c>
      <c r="G6" s="248">
        <v>0</v>
      </c>
      <c r="H6" s="248">
        <v>0</v>
      </c>
      <c r="I6" s="248">
        <v>0</v>
      </c>
      <c r="J6" s="248">
        <v>0</v>
      </c>
      <c r="K6" s="248">
        <v>3</v>
      </c>
      <c r="L6" s="248">
        <v>0</v>
      </c>
      <c r="M6" s="248">
        <v>0</v>
      </c>
      <c r="N6" s="248">
        <v>0</v>
      </c>
      <c r="O6" s="248">
        <v>4</v>
      </c>
      <c r="P6" s="248">
        <v>0</v>
      </c>
      <c r="Q6" s="248">
        <v>0</v>
      </c>
      <c r="R6" s="248">
        <v>3</v>
      </c>
      <c r="S6" s="248">
        <v>0</v>
      </c>
      <c r="T6" s="248">
        <v>0</v>
      </c>
      <c r="U6" s="248">
        <v>0</v>
      </c>
      <c r="V6" s="248">
        <v>0</v>
      </c>
      <c r="W6" s="248">
        <v>0</v>
      </c>
      <c r="X6" s="6">
        <f t="shared" si="0"/>
        <v>3</v>
      </c>
      <c r="Y6" s="6">
        <f t="shared" si="1"/>
        <v>10</v>
      </c>
      <c r="Z6" s="7">
        <f t="shared" si="2"/>
        <v>10</v>
      </c>
      <c r="AA6" s="8">
        <f t="shared" si="3"/>
        <v>13</v>
      </c>
      <c r="AB6" s="245">
        <v>17</v>
      </c>
      <c r="AC6" s="246" t="s">
        <v>148</v>
      </c>
      <c r="AD6" s="246" t="s">
        <v>148</v>
      </c>
    </row>
    <row r="7" spans="1:30" ht="12.75">
      <c r="A7" s="117" t="s">
        <v>44</v>
      </c>
      <c r="B7" s="248">
        <v>1</v>
      </c>
      <c r="C7" s="248">
        <v>0</v>
      </c>
      <c r="D7" s="248">
        <v>0</v>
      </c>
      <c r="E7" s="248">
        <v>0</v>
      </c>
      <c r="F7" s="248">
        <v>0</v>
      </c>
      <c r="G7" s="248">
        <v>3</v>
      </c>
      <c r="H7" s="248">
        <v>3</v>
      </c>
      <c r="I7" s="248">
        <v>0</v>
      </c>
      <c r="J7" s="248">
        <v>0</v>
      </c>
      <c r="K7" s="248">
        <v>0</v>
      </c>
      <c r="L7" s="248">
        <v>0</v>
      </c>
      <c r="M7" s="248">
        <v>0</v>
      </c>
      <c r="N7" s="248">
        <v>0</v>
      </c>
      <c r="O7" s="248">
        <v>0</v>
      </c>
      <c r="P7" s="248">
        <v>4</v>
      </c>
      <c r="Q7" s="248">
        <v>4</v>
      </c>
      <c r="R7" s="248">
        <v>0</v>
      </c>
      <c r="S7" s="248">
        <v>0</v>
      </c>
      <c r="T7" s="248">
        <v>0</v>
      </c>
      <c r="U7" s="248">
        <v>0</v>
      </c>
      <c r="V7" s="248">
        <v>0</v>
      </c>
      <c r="W7" s="248">
        <v>0</v>
      </c>
      <c r="X7" s="6">
        <f t="shared" si="0"/>
        <v>8</v>
      </c>
      <c r="Y7" s="6">
        <f t="shared" si="1"/>
        <v>7</v>
      </c>
      <c r="Z7" s="7">
        <f t="shared" si="2"/>
        <v>8</v>
      </c>
      <c r="AA7" s="8">
        <f t="shared" si="3"/>
        <v>15</v>
      </c>
      <c r="AB7" s="245">
        <v>16</v>
      </c>
      <c r="AC7" s="246" t="s">
        <v>147</v>
      </c>
      <c r="AD7" s="246" t="s">
        <v>147</v>
      </c>
    </row>
    <row r="8" spans="1:30" ht="12.75">
      <c r="A8" s="117" t="s">
        <v>48</v>
      </c>
      <c r="B8" s="248">
        <v>0</v>
      </c>
      <c r="C8" s="248">
        <v>1</v>
      </c>
      <c r="D8" s="248">
        <v>0</v>
      </c>
      <c r="E8" s="248">
        <v>0</v>
      </c>
      <c r="F8" s="248">
        <v>0</v>
      </c>
      <c r="G8" s="248">
        <v>0</v>
      </c>
      <c r="H8" s="248">
        <v>0</v>
      </c>
      <c r="I8" s="248">
        <v>0</v>
      </c>
      <c r="J8" s="248">
        <v>0</v>
      </c>
      <c r="K8" s="248">
        <v>0</v>
      </c>
      <c r="L8" s="248">
        <v>3</v>
      </c>
      <c r="M8" s="248">
        <v>0</v>
      </c>
      <c r="N8" s="248">
        <v>4</v>
      </c>
      <c r="O8" s="248">
        <v>0</v>
      </c>
      <c r="P8" s="248">
        <v>0</v>
      </c>
      <c r="Q8" s="248">
        <v>0</v>
      </c>
      <c r="R8" s="248">
        <v>0</v>
      </c>
      <c r="S8" s="248">
        <v>0</v>
      </c>
      <c r="T8" s="248">
        <v>0</v>
      </c>
      <c r="U8" s="248">
        <v>0</v>
      </c>
      <c r="V8" s="248">
        <v>0</v>
      </c>
      <c r="W8" s="248">
        <v>5</v>
      </c>
      <c r="X8" s="6">
        <f t="shared" si="0"/>
        <v>7</v>
      </c>
      <c r="Y8" s="6">
        <f t="shared" si="1"/>
        <v>6</v>
      </c>
      <c r="Z8" s="7">
        <f t="shared" si="2"/>
        <v>7</v>
      </c>
      <c r="AA8" s="8">
        <f t="shared" si="3"/>
        <v>13</v>
      </c>
      <c r="AB8" s="245">
        <v>15</v>
      </c>
      <c r="AC8" s="246" t="s">
        <v>158</v>
      </c>
      <c r="AD8" s="246" t="s">
        <v>158</v>
      </c>
    </row>
    <row r="9" spans="1:30" ht="12.75">
      <c r="A9" s="247" t="s">
        <v>5</v>
      </c>
      <c r="B9" s="248">
        <v>0</v>
      </c>
      <c r="C9" s="248">
        <v>0</v>
      </c>
      <c r="D9" s="248">
        <v>2</v>
      </c>
      <c r="E9" s="248">
        <v>0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v>0</v>
      </c>
      <c r="S9" s="248">
        <v>3</v>
      </c>
      <c r="T9" s="248">
        <v>0</v>
      </c>
      <c r="U9" s="248">
        <v>4</v>
      </c>
      <c r="V9" s="248">
        <v>0</v>
      </c>
      <c r="W9" s="248">
        <v>0</v>
      </c>
      <c r="X9" s="6">
        <f t="shared" si="0"/>
        <v>2</v>
      </c>
      <c r="Y9" s="6">
        <f t="shared" si="1"/>
        <v>7</v>
      </c>
      <c r="Z9" s="7">
        <f t="shared" si="2"/>
        <v>7</v>
      </c>
      <c r="AA9" s="8">
        <f t="shared" si="3"/>
        <v>9</v>
      </c>
      <c r="AB9" s="245">
        <v>14</v>
      </c>
      <c r="AC9" s="246" t="s">
        <v>190</v>
      </c>
      <c r="AD9" s="246" t="s">
        <v>143</v>
      </c>
    </row>
    <row r="10" spans="1:30" ht="12.75">
      <c r="A10" s="247" t="s">
        <v>6</v>
      </c>
      <c r="B10" s="248">
        <v>0</v>
      </c>
      <c r="C10" s="248">
        <v>0</v>
      </c>
      <c r="D10" s="248">
        <v>0</v>
      </c>
      <c r="E10" s="248">
        <v>0</v>
      </c>
      <c r="F10" s="248">
        <v>0</v>
      </c>
      <c r="G10" s="248">
        <v>3</v>
      </c>
      <c r="H10" s="248">
        <v>0</v>
      </c>
      <c r="I10" s="248">
        <v>0</v>
      </c>
      <c r="J10" s="248">
        <v>0</v>
      </c>
      <c r="K10" s="248">
        <v>0</v>
      </c>
      <c r="L10" s="248">
        <v>0</v>
      </c>
      <c r="M10" s="248">
        <v>0</v>
      </c>
      <c r="N10" s="248">
        <v>0</v>
      </c>
      <c r="O10" s="248">
        <v>0</v>
      </c>
      <c r="P10" s="248">
        <v>0</v>
      </c>
      <c r="Q10" s="248">
        <v>0</v>
      </c>
      <c r="R10" s="248">
        <v>0</v>
      </c>
      <c r="S10" s="248">
        <v>0</v>
      </c>
      <c r="T10" s="248">
        <v>0</v>
      </c>
      <c r="U10" s="248">
        <v>4</v>
      </c>
      <c r="V10" s="248">
        <v>0</v>
      </c>
      <c r="W10" s="248">
        <v>0</v>
      </c>
      <c r="X10" s="6">
        <f t="shared" si="0"/>
        <v>0</v>
      </c>
      <c r="Y10" s="6">
        <f t="shared" si="1"/>
        <v>7</v>
      </c>
      <c r="Z10" s="7">
        <f t="shared" si="2"/>
        <v>7</v>
      </c>
      <c r="AA10" s="8">
        <f t="shared" si="3"/>
        <v>7</v>
      </c>
      <c r="AB10" s="245">
        <v>13</v>
      </c>
      <c r="AC10" s="246" t="s">
        <v>155</v>
      </c>
      <c r="AD10" s="246" t="s">
        <v>155</v>
      </c>
    </row>
    <row r="11" spans="1:30" ht="12.75">
      <c r="A11" s="117" t="s">
        <v>50</v>
      </c>
      <c r="B11" s="248">
        <v>1</v>
      </c>
      <c r="C11" s="248">
        <v>1</v>
      </c>
      <c r="D11" s="248">
        <v>0</v>
      </c>
      <c r="E11" s="248">
        <v>2</v>
      </c>
      <c r="F11" s="248">
        <v>0</v>
      </c>
      <c r="G11" s="248">
        <v>0</v>
      </c>
      <c r="H11" s="248">
        <v>0</v>
      </c>
      <c r="I11" s="248">
        <v>3</v>
      </c>
      <c r="J11" s="248">
        <v>0</v>
      </c>
      <c r="K11" s="248">
        <v>0</v>
      </c>
      <c r="L11" s="248">
        <v>0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8">
        <v>0</v>
      </c>
      <c r="V11" s="248">
        <v>0</v>
      </c>
      <c r="W11" s="248">
        <v>0</v>
      </c>
      <c r="X11" s="6">
        <f t="shared" si="0"/>
        <v>1</v>
      </c>
      <c r="Y11" s="6">
        <f t="shared" si="1"/>
        <v>6</v>
      </c>
      <c r="Z11" s="7">
        <f t="shared" si="2"/>
        <v>6</v>
      </c>
      <c r="AA11" s="8">
        <f t="shared" si="3"/>
        <v>7</v>
      </c>
      <c r="AB11" s="245">
        <v>12</v>
      </c>
      <c r="AC11" s="246" t="s">
        <v>142</v>
      </c>
      <c r="AD11" s="246" t="s">
        <v>142</v>
      </c>
    </row>
    <row r="12" spans="1:30" ht="12.75">
      <c r="A12" s="117" t="s">
        <v>52</v>
      </c>
      <c r="B12" s="248">
        <v>0</v>
      </c>
      <c r="C12" s="248">
        <v>0</v>
      </c>
      <c r="D12" s="248">
        <v>0</v>
      </c>
      <c r="E12" s="248">
        <v>0</v>
      </c>
      <c r="F12" s="248">
        <v>3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8">
        <v>0</v>
      </c>
      <c r="Q12" s="248">
        <v>0</v>
      </c>
      <c r="R12" s="248">
        <v>0</v>
      </c>
      <c r="S12" s="248">
        <v>0</v>
      </c>
      <c r="T12" s="248">
        <v>0</v>
      </c>
      <c r="U12" s="248">
        <v>0</v>
      </c>
      <c r="V12" s="248">
        <v>0</v>
      </c>
      <c r="W12" s="248">
        <v>5</v>
      </c>
      <c r="X12" s="6">
        <f t="shared" si="0"/>
        <v>3</v>
      </c>
      <c r="Y12" s="6">
        <f t="shared" si="1"/>
        <v>5</v>
      </c>
      <c r="Z12" s="7">
        <f t="shared" si="2"/>
        <v>5</v>
      </c>
      <c r="AA12" s="8">
        <f t="shared" si="3"/>
        <v>8</v>
      </c>
      <c r="AB12" s="245">
        <v>11</v>
      </c>
      <c r="AC12" s="246" t="s">
        <v>157</v>
      </c>
      <c r="AD12" s="246" t="s">
        <v>157</v>
      </c>
    </row>
    <row r="13" spans="1:30" ht="12.75">
      <c r="A13" s="247" t="s">
        <v>7</v>
      </c>
      <c r="B13" s="248">
        <v>0</v>
      </c>
      <c r="C13" s="248">
        <v>0</v>
      </c>
      <c r="D13" s="248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5</v>
      </c>
      <c r="W13" s="248">
        <v>0</v>
      </c>
      <c r="X13" s="6">
        <f t="shared" si="0"/>
        <v>5</v>
      </c>
      <c r="Y13" s="6">
        <f t="shared" si="1"/>
        <v>0</v>
      </c>
      <c r="Z13" s="7">
        <f t="shared" si="2"/>
        <v>5</v>
      </c>
      <c r="AA13" s="8">
        <f t="shared" si="3"/>
        <v>5</v>
      </c>
      <c r="AB13" s="245">
        <v>10</v>
      </c>
      <c r="AC13" s="246" t="s">
        <v>146</v>
      </c>
      <c r="AD13" s="246" t="s">
        <v>146</v>
      </c>
    </row>
    <row r="14" spans="1:30" ht="12.75">
      <c r="A14" s="247" t="s">
        <v>51</v>
      </c>
      <c r="B14" s="248">
        <v>0</v>
      </c>
      <c r="C14" s="248">
        <v>0</v>
      </c>
      <c r="D14" s="248">
        <v>0</v>
      </c>
      <c r="E14" s="248">
        <v>0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0</v>
      </c>
      <c r="S14" s="248">
        <v>0</v>
      </c>
      <c r="T14" s="248">
        <v>4</v>
      </c>
      <c r="U14" s="248">
        <v>4</v>
      </c>
      <c r="V14" s="248">
        <v>0</v>
      </c>
      <c r="W14" s="248">
        <v>0</v>
      </c>
      <c r="X14" s="6">
        <f t="shared" si="0"/>
        <v>4</v>
      </c>
      <c r="Y14" s="6">
        <f t="shared" si="1"/>
        <v>4</v>
      </c>
      <c r="Z14" s="7">
        <f t="shared" si="2"/>
        <v>4</v>
      </c>
      <c r="AA14" s="8">
        <f t="shared" si="3"/>
        <v>8</v>
      </c>
      <c r="AB14" s="245">
        <v>9</v>
      </c>
      <c r="AC14" s="246" t="s">
        <v>144</v>
      </c>
      <c r="AD14" s="246" t="s">
        <v>191</v>
      </c>
    </row>
    <row r="15" spans="1:30" ht="12.75">
      <c r="A15" s="117" t="s">
        <v>46</v>
      </c>
      <c r="B15" s="248">
        <v>0</v>
      </c>
      <c r="C15" s="248">
        <v>1</v>
      </c>
      <c r="D15" s="248">
        <v>0</v>
      </c>
      <c r="E15" s="248">
        <v>0</v>
      </c>
      <c r="F15" s="248">
        <v>0</v>
      </c>
      <c r="G15" s="248">
        <v>3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8">
        <v>0</v>
      </c>
      <c r="V15" s="248">
        <v>0</v>
      </c>
      <c r="W15" s="248">
        <v>0</v>
      </c>
      <c r="X15" s="6">
        <f t="shared" si="0"/>
        <v>0</v>
      </c>
      <c r="Y15" s="6">
        <f t="shared" si="1"/>
        <v>4</v>
      </c>
      <c r="Z15" s="7">
        <f t="shared" si="2"/>
        <v>4</v>
      </c>
      <c r="AA15" s="8">
        <f t="shared" si="3"/>
        <v>4</v>
      </c>
      <c r="AB15" s="245">
        <v>8</v>
      </c>
      <c r="AC15" s="246" t="s">
        <v>150</v>
      </c>
      <c r="AD15" s="249" t="s">
        <v>150</v>
      </c>
    </row>
    <row r="16" spans="1:30" ht="12.75">
      <c r="A16" s="117" t="s">
        <v>1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8">
        <v>0</v>
      </c>
      <c r="H16" s="248">
        <v>3</v>
      </c>
      <c r="I16" s="248">
        <v>3</v>
      </c>
      <c r="J16" s="248">
        <v>0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6">
        <f t="shared" si="0"/>
        <v>3</v>
      </c>
      <c r="Y16" s="6">
        <f t="shared" si="1"/>
        <v>3</v>
      </c>
      <c r="Z16" s="7">
        <f t="shared" si="2"/>
        <v>3</v>
      </c>
      <c r="AA16" s="8">
        <f t="shared" si="3"/>
        <v>6</v>
      </c>
      <c r="AB16" s="245">
        <v>7</v>
      </c>
      <c r="AC16" s="246" t="s">
        <v>156</v>
      </c>
      <c r="AD16" s="249" t="s">
        <v>156</v>
      </c>
    </row>
    <row r="17" spans="1:30" ht="12.75">
      <c r="A17" s="247" t="s">
        <v>2</v>
      </c>
      <c r="B17" s="248">
        <v>0</v>
      </c>
      <c r="C17" s="248">
        <v>1</v>
      </c>
      <c r="D17" s="248">
        <v>0</v>
      </c>
      <c r="E17" s="248">
        <v>0</v>
      </c>
      <c r="F17" s="248">
        <v>0</v>
      </c>
      <c r="G17" s="248">
        <v>0</v>
      </c>
      <c r="H17" s="248">
        <v>3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8">
        <v>0</v>
      </c>
      <c r="V17" s="248">
        <v>0</v>
      </c>
      <c r="W17" s="248">
        <v>0</v>
      </c>
      <c r="X17" s="6">
        <f t="shared" si="0"/>
        <v>3</v>
      </c>
      <c r="Y17" s="6">
        <f t="shared" si="1"/>
        <v>1</v>
      </c>
      <c r="Z17" s="7">
        <f t="shared" si="2"/>
        <v>3</v>
      </c>
      <c r="AA17" s="8">
        <f t="shared" si="3"/>
        <v>4</v>
      </c>
      <c r="AB17" s="245">
        <v>6</v>
      </c>
      <c r="AC17" s="250" t="s">
        <v>145</v>
      </c>
      <c r="AD17" s="251" t="s">
        <v>145</v>
      </c>
    </row>
    <row r="18" spans="1:30" ht="12.75">
      <c r="A18" s="247" t="s">
        <v>49</v>
      </c>
      <c r="B18" s="248">
        <v>0</v>
      </c>
      <c r="C18" s="248">
        <v>0</v>
      </c>
      <c r="D18" s="248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8">
        <v>0</v>
      </c>
      <c r="Q18" s="248">
        <v>0</v>
      </c>
      <c r="R18" s="248">
        <v>0</v>
      </c>
      <c r="S18" s="248">
        <v>0</v>
      </c>
      <c r="T18" s="248">
        <v>0</v>
      </c>
      <c r="U18" s="248">
        <v>0</v>
      </c>
      <c r="V18" s="248">
        <v>0</v>
      </c>
      <c r="W18" s="248">
        <v>0</v>
      </c>
      <c r="X18" s="6">
        <f t="shared" si="0"/>
        <v>0</v>
      </c>
      <c r="Y18" s="6">
        <f t="shared" si="1"/>
        <v>0</v>
      </c>
      <c r="Z18" s="7">
        <f t="shared" si="2"/>
        <v>0</v>
      </c>
      <c r="AA18" s="8">
        <f t="shared" si="3"/>
        <v>0</v>
      </c>
      <c r="AB18" s="245">
        <v>0</v>
      </c>
      <c r="AC18" s="246" t="s">
        <v>152</v>
      </c>
      <c r="AD18" s="246" t="s">
        <v>188</v>
      </c>
    </row>
    <row r="19" spans="1:30" ht="12.75">
      <c r="A19" s="247" t="s">
        <v>53</v>
      </c>
      <c r="B19" s="248">
        <v>0</v>
      </c>
      <c r="C19" s="248">
        <v>0</v>
      </c>
      <c r="D19" s="248">
        <v>0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248">
        <v>0</v>
      </c>
      <c r="X19" s="6">
        <f t="shared" si="0"/>
        <v>0</v>
      </c>
      <c r="Y19" s="6">
        <f t="shared" si="1"/>
        <v>0</v>
      </c>
      <c r="Z19" s="7">
        <f t="shared" si="2"/>
        <v>0</v>
      </c>
      <c r="AA19" s="8">
        <f t="shared" si="3"/>
        <v>0</v>
      </c>
      <c r="AB19" s="245">
        <v>0</v>
      </c>
      <c r="AC19" s="246" t="s">
        <v>163</v>
      </c>
      <c r="AD19" s="246" t="s">
        <v>187</v>
      </c>
    </row>
    <row r="20" spans="1:30" ht="12.75">
      <c r="A20" s="247" t="s">
        <v>4</v>
      </c>
      <c r="B20" s="248">
        <v>0</v>
      </c>
      <c r="C20" s="248">
        <v>0</v>
      </c>
      <c r="D20" s="248">
        <v>0</v>
      </c>
      <c r="E20" s="248">
        <v>0</v>
      </c>
      <c r="F20" s="248">
        <v>0</v>
      </c>
      <c r="G20" s="248">
        <v>0</v>
      </c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0</v>
      </c>
      <c r="S20" s="248">
        <v>0</v>
      </c>
      <c r="T20" s="248">
        <v>0</v>
      </c>
      <c r="U20" s="248">
        <v>0</v>
      </c>
      <c r="V20" s="248">
        <v>0</v>
      </c>
      <c r="W20" s="248">
        <v>0</v>
      </c>
      <c r="X20" s="6">
        <f t="shared" si="0"/>
        <v>0</v>
      </c>
      <c r="Y20" s="6">
        <f t="shared" si="1"/>
        <v>0</v>
      </c>
      <c r="Z20" s="7">
        <f t="shared" si="2"/>
        <v>0</v>
      </c>
      <c r="AA20" s="8">
        <f t="shared" si="3"/>
        <v>0</v>
      </c>
      <c r="AB20" s="245">
        <v>0</v>
      </c>
      <c r="AC20" s="250" t="s">
        <v>151</v>
      </c>
      <c r="AD20" s="250" t="s">
        <v>189</v>
      </c>
    </row>
    <row r="21" spans="1:30" ht="12.75">
      <c r="A21" s="117" t="s">
        <v>47</v>
      </c>
      <c r="B21" s="248">
        <v>0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0</v>
      </c>
      <c r="V21" s="248">
        <v>0</v>
      </c>
      <c r="W21" s="248">
        <v>0</v>
      </c>
      <c r="X21" s="6">
        <f t="shared" si="0"/>
        <v>0</v>
      </c>
      <c r="Y21" s="6">
        <f t="shared" si="1"/>
        <v>0</v>
      </c>
      <c r="Z21" s="7">
        <f t="shared" si="2"/>
        <v>0</v>
      </c>
      <c r="AA21" s="8">
        <f t="shared" si="3"/>
        <v>0</v>
      </c>
      <c r="AB21" s="245">
        <v>0</v>
      </c>
      <c r="AC21" s="246" t="s">
        <v>154</v>
      </c>
      <c r="AD21" s="246" t="s">
        <v>154</v>
      </c>
    </row>
    <row r="22" spans="1:30" ht="12.75">
      <c r="A22" s="247" t="s">
        <v>43</v>
      </c>
      <c r="B22" s="248">
        <v>0</v>
      </c>
      <c r="C22" s="248">
        <v>0</v>
      </c>
      <c r="D22" s="248"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8">
        <v>0</v>
      </c>
      <c r="V22" s="248">
        <v>0</v>
      </c>
      <c r="W22" s="248">
        <v>0</v>
      </c>
      <c r="X22" s="6">
        <f t="shared" si="0"/>
        <v>0</v>
      </c>
      <c r="Y22" s="6">
        <f t="shared" si="1"/>
        <v>0</v>
      </c>
      <c r="Z22" s="7">
        <f t="shared" si="2"/>
        <v>0</v>
      </c>
      <c r="AA22" s="8">
        <f t="shared" si="3"/>
        <v>0</v>
      </c>
      <c r="AB22" s="245">
        <v>0</v>
      </c>
      <c r="AC22" s="246" t="s">
        <v>149</v>
      </c>
      <c r="AD22" s="246" t="s">
        <v>149</v>
      </c>
    </row>
  </sheetData>
  <sheetProtection password="CFC1" sheet="1" objects="1" scenarios="1"/>
  <mergeCells count="30">
    <mergeCell ref="AC4:AD4"/>
    <mergeCell ref="Y3:Y4"/>
    <mergeCell ref="Z3:Z4"/>
    <mergeCell ref="AA3:AA4"/>
    <mergeCell ref="AB3:AB4"/>
    <mergeCell ref="S3:S4"/>
    <mergeCell ref="T3:T4"/>
    <mergeCell ref="V3:V4"/>
    <mergeCell ref="I3:I4"/>
    <mergeCell ref="J3:J4"/>
    <mergeCell ref="K3:K4"/>
    <mergeCell ref="W3:W4"/>
    <mergeCell ref="X3:X4"/>
    <mergeCell ref="L3:L4"/>
    <mergeCell ref="Q3:Q4"/>
    <mergeCell ref="R3:R4"/>
    <mergeCell ref="E3:E4"/>
    <mergeCell ref="F3:F4"/>
    <mergeCell ref="G3:G4"/>
    <mergeCell ref="U3:U4"/>
    <mergeCell ref="H3:H4"/>
    <mergeCell ref="A3:A4"/>
    <mergeCell ref="B3:B4"/>
    <mergeCell ref="C3:C4"/>
    <mergeCell ref="D3:D4"/>
    <mergeCell ref="A1:AB2"/>
    <mergeCell ref="M3:M4"/>
    <mergeCell ref="N3:N4"/>
    <mergeCell ref="O3:O4"/>
    <mergeCell ref="P3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00390625" style="91" bestFit="1" customWidth="1"/>
    <col min="2" max="27" width="2.421875" style="91" customWidth="1"/>
    <col min="28" max="28" width="4.57421875" style="91" customWidth="1"/>
    <col min="29" max="29" width="3.140625" style="91" customWidth="1"/>
    <col min="30" max="31" width="22.8515625" style="91" bestFit="1" customWidth="1"/>
    <col min="32" max="16384" width="9.140625" style="91" customWidth="1"/>
  </cols>
  <sheetData>
    <row r="1" spans="1:31" ht="12.75" customHeight="1">
      <c r="A1" s="278" t="s">
        <v>54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52"/>
      <c r="AD1" s="243"/>
      <c r="AE1" s="243"/>
    </row>
    <row r="2" spans="1:31" ht="12.75" customHeight="1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52"/>
      <c r="AD2" s="243"/>
      <c r="AE2" s="243"/>
    </row>
    <row r="3" spans="1:31" ht="16.5" customHeight="1" thickBot="1">
      <c r="A3" s="253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54"/>
      <c r="Y3" s="254"/>
      <c r="Z3" s="254"/>
      <c r="AA3" s="254"/>
      <c r="AB3" s="255"/>
      <c r="AC3" s="252"/>
      <c r="AD3" s="243"/>
      <c r="AE3" s="243"/>
    </row>
    <row r="4" spans="1:31" ht="12" customHeight="1">
      <c r="A4" s="276" t="s">
        <v>0</v>
      </c>
      <c r="B4" s="291" t="s">
        <v>10</v>
      </c>
      <c r="C4" s="291" t="s">
        <v>10</v>
      </c>
      <c r="D4" s="291" t="s">
        <v>11</v>
      </c>
      <c r="E4" s="291" t="s">
        <v>11</v>
      </c>
      <c r="F4" s="291" t="s">
        <v>12</v>
      </c>
      <c r="G4" s="291" t="s">
        <v>12</v>
      </c>
      <c r="H4" s="291" t="s">
        <v>13</v>
      </c>
      <c r="I4" s="291" t="s">
        <v>13</v>
      </c>
      <c r="J4" s="291" t="s">
        <v>14</v>
      </c>
      <c r="K4" s="291" t="s">
        <v>14</v>
      </c>
      <c r="L4" s="291" t="s">
        <v>15</v>
      </c>
      <c r="M4" s="291" t="s">
        <v>15</v>
      </c>
      <c r="N4" s="291" t="s">
        <v>16</v>
      </c>
      <c r="O4" s="291" t="s">
        <v>16</v>
      </c>
      <c r="P4" s="291" t="s">
        <v>17</v>
      </c>
      <c r="Q4" s="291" t="s">
        <v>17</v>
      </c>
      <c r="R4" s="291" t="s">
        <v>18</v>
      </c>
      <c r="S4" s="291" t="s">
        <v>18</v>
      </c>
      <c r="T4" s="291" t="s">
        <v>19</v>
      </c>
      <c r="U4" s="291" t="s">
        <v>19</v>
      </c>
      <c r="V4" s="291" t="s">
        <v>20</v>
      </c>
      <c r="W4" s="291" t="s">
        <v>20</v>
      </c>
      <c r="X4" s="293" t="s">
        <v>21</v>
      </c>
      <c r="Y4" s="293" t="s">
        <v>22</v>
      </c>
      <c r="Z4" s="285" t="s">
        <v>201</v>
      </c>
      <c r="AA4" s="287" t="s">
        <v>24</v>
      </c>
      <c r="AB4" s="289" t="s">
        <v>25</v>
      </c>
      <c r="AC4" s="252"/>
      <c r="AD4" s="243"/>
      <c r="AE4" s="243"/>
    </row>
    <row r="5" spans="1:31" ht="38.25" customHeight="1" thickBot="1">
      <c r="A5" s="277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4"/>
      <c r="Y5" s="294"/>
      <c r="Z5" s="286"/>
      <c r="AA5" s="288"/>
      <c r="AB5" s="295"/>
      <c r="AC5" s="252"/>
      <c r="AD5" s="283" t="s">
        <v>35</v>
      </c>
      <c r="AE5" s="283"/>
    </row>
    <row r="6" spans="1:31" ht="12.75">
      <c r="A6" s="247" t="s">
        <v>2</v>
      </c>
      <c r="B6" s="256">
        <v>1</v>
      </c>
      <c r="C6" s="256">
        <v>0</v>
      </c>
      <c r="D6" s="256">
        <v>2</v>
      </c>
      <c r="E6" s="256">
        <v>0</v>
      </c>
      <c r="F6" s="256">
        <v>0</v>
      </c>
      <c r="G6" s="256">
        <v>5</v>
      </c>
      <c r="H6" s="257">
        <v>0</v>
      </c>
      <c r="I6" s="257">
        <v>0</v>
      </c>
      <c r="J6" s="256">
        <v>0</v>
      </c>
      <c r="K6" s="256">
        <v>0</v>
      </c>
      <c r="L6" s="257">
        <v>0</v>
      </c>
      <c r="M6" s="257">
        <v>0</v>
      </c>
      <c r="N6" s="256">
        <v>0</v>
      </c>
      <c r="O6" s="256">
        <v>0</v>
      </c>
      <c r="P6" s="257">
        <v>0</v>
      </c>
      <c r="Q6" s="257">
        <v>4</v>
      </c>
      <c r="R6" s="256">
        <v>0</v>
      </c>
      <c r="S6" s="256">
        <v>0</v>
      </c>
      <c r="T6" s="257">
        <v>0</v>
      </c>
      <c r="U6" s="257">
        <v>3</v>
      </c>
      <c r="V6" s="257">
        <v>0</v>
      </c>
      <c r="W6" s="257">
        <v>0</v>
      </c>
      <c r="X6" s="6">
        <f aca="true" t="shared" si="0" ref="X6:X23">SUM(B6,F6,J6,N6,R6,T6,V6,D6,H6,L6,P6)</f>
        <v>3</v>
      </c>
      <c r="Y6" s="6">
        <f aca="true" t="shared" si="1" ref="Y6:Y23">SUM(C6,G6,K6,O6,S6,U6,W6,E6,I6,M6,Q6)</f>
        <v>12</v>
      </c>
      <c r="Z6" s="7">
        <f aca="true" t="shared" si="2" ref="Z6:Z23">IF(X6&gt;Y6,X6,Y6)</f>
        <v>12</v>
      </c>
      <c r="AA6" s="8">
        <f aca="true" t="shared" si="3" ref="AA6:AA23">SUM(X6+Y6)</f>
        <v>15</v>
      </c>
      <c r="AB6" s="258">
        <v>18</v>
      </c>
      <c r="AC6" s="252"/>
      <c r="AD6" s="246" t="s">
        <v>166</v>
      </c>
      <c r="AE6" s="246" t="s">
        <v>197</v>
      </c>
    </row>
    <row r="7" spans="1:31" ht="12.75">
      <c r="A7" s="247" t="s">
        <v>6</v>
      </c>
      <c r="B7" s="256">
        <v>1</v>
      </c>
      <c r="C7" s="256">
        <v>1</v>
      </c>
      <c r="D7" s="256">
        <v>2</v>
      </c>
      <c r="E7" s="256">
        <v>0</v>
      </c>
      <c r="F7" s="256">
        <v>0</v>
      </c>
      <c r="G7" s="256">
        <v>0</v>
      </c>
      <c r="H7" s="256">
        <v>3</v>
      </c>
      <c r="I7" s="256">
        <v>0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256">
        <v>3</v>
      </c>
      <c r="P7" s="256">
        <v>0</v>
      </c>
      <c r="Q7" s="256">
        <v>4</v>
      </c>
      <c r="R7" s="256">
        <v>0</v>
      </c>
      <c r="S7" s="256">
        <v>0</v>
      </c>
      <c r="T7" s="256">
        <v>0</v>
      </c>
      <c r="U7" s="256">
        <v>3</v>
      </c>
      <c r="V7" s="256">
        <v>0</v>
      </c>
      <c r="W7" s="257">
        <v>0</v>
      </c>
      <c r="X7" s="6">
        <f t="shared" si="0"/>
        <v>6</v>
      </c>
      <c r="Y7" s="6">
        <f t="shared" si="1"/>
        <v>11</v>
      </c>
      <c r="Z7" s="7">
        <f t="shared" si="2"/>
        <v>11</v>
      </c>
      <c r="AA7" s="8">
        <f t="shared" si="3"/>
        <v>17</v>
      </c>
      <c r="AB7" s="245">
        <v>17</v>
      </c>
      <c r="AC7" s="252"/>
      <c r="AD7" s="246" t="s">
        <v>164</v>
      </c>
      <c r="AE7" s="246" t="s">
        <v>164</v>
      </c>
    </row>
    <row r="8" spans="1:31" ht="12.75">
      <c r="A8" s="247" t="s">
        <v>49</v>
      </c>
      <c r="B8" s="256">
        <v>0</v>
      </c>
      <c r="C8" s="256">
        <v>1</v>
      </c>
      <c r="D8" s="256">
        <v>0</v>
      </c>
      <c r="E8" s="256">
        <v>0</v>
      </c>
      <c r="F8" s="256">
        <v>0</v>
      </c>
      <c r="G8" s="256">
        <v>0</v>
      </c>
      <c r="H8" s="256">
        <v>0</v>
      </c>
      <c r="I8" s="256">
        <v>0</v>
      </c>
      <c r="J8" s="256">
        <v>0</v>
      </c>
      <c r="K8" s="256">
        <v>0</v>
      </c>
      <c r="L8" s="256">
        <v>0</v>
      </c>
      <c r="M8" s="256">
        <v>0</v>
      </c>
      <c r="N8" s="256">
        <v>0</v>
      </c>
      <c r="O8" s="256">
        <v>0</v>
      </c>
      <c r="P8" s="256">
        <v>4</v>
      </c>
      <c r="Q8" s="256">
        <v>4</v>
      </c>
      <c r="R8" s="256">
        <v>3</v>
      </c>
      <c r="S8" s="256">
        <v>0</v>
      </c>
      <c r="T8" s="256">
        <v>3</v>
      </c>
      <c r="U8" s="256">
        <v>0</v>
      </c>
      <c r="V8" s="256">
        <v>0</v>
      </c>
      <c r="W8" s="256">
        <v>0</v>
      </c>
      <c r="X8" s="6">
        <f t="shared" si="0"/>
        <v>10</v>
      </c>
      <c r="Y8" s="6">
        <f t="shared" si="1"/>
        <v>5</v>
      </c>
      <c r="Z8" s="7">
        <f t="shared" si="2"/>
        <v>10</v>
      </c>
      <c r="AA8" s="8">
        <f t="shared" si="3"/>
        <v>15</v>
      </c>
      <c r="AB8" s="245">
        <v>16</v>
      </c>
      <c r="AC8" s="252"/>
      <c r="AD8" s="246" t="s">
        <v>134</v>
      </c>
      <c r="AE8" s="246" t="s">
        <v>134</v>
      </c>
    </row>
    <row r="9" spans="1:31" ht="12.75">
      <c r="A9" s="117" t="s">
        <v>1</v>
      </c>
      <c r="B9" s="256">
        <v>1</v>
      </c>
      <c r="C9" s="256">
        <v>0</v>
      </c>
      <c r="D9" s="256">
        <v>0</v>
      </c>
      <c r="E9" s="256">
        <v>0</v>
      </c>
      <c r="F9" s="256">
        <v>0</v>
      </c>
      <c r="G9" s="256">
        <v>0</v>
      </c>
      <c r="H9" s="256">
        <v>3</v>
      </c>
      <c r="I9" s="256">
        <v>0</v>
      </c>
      <c r="J9" s="256">
        <v>0</v>
      </c>
      <c r="K9" s="256">
        <v>0</v>
      </c>
      <c r="L9" s="256">
        <v>0</v>
      </c>
      <c r="M9" s="256">
        <v>0</v>
      </c>
      <c r="N9" s="256">
        <v>3</v>
      </c>
      <c r="O9" s="256">
        <v>3</v>
      </c>
      <c r="P9" s="256">
        <v>0</v>
      </c>
      <c r="Q9" s="256">
        <v>0</v>
      </c>
      <c r="R9" s="256">
        <v>0</v>
      </c>
      <c r="S9" s="256">
        <v>0</v>
      </c>
      <c r="T9" s="256">
        <v>3</v>
      </c>
      <c r="U9" s="256">
        <v>0</v>
      </c>
      <c r="V9" s="256">
        <v>0</v>
      </c>
      <c r="W9" s="257">
        <v>0</v>
      </c>
      <c r="X9" s="6">
        <f t="shared" si="0"/>
        <v>10</v>
      </c>
      <c r="Y9" s="6">
        <f t="shared" si="1"/>
        <v>3</v>
      </c>
      <c r="Z9" s="7">
        <f t="shared" si="2"/>
        <v>10</v>
      </c>
      <c r="AA9" s="8">
        <f t="shared" si="3"/>
        <v>13</v>
      </c>
      <c r="AB9" s="245">
        <v>15</v>
      </c>
      <c r="AC9" s="252"/>
      <c r="AD9" s="246" t="s">
        <v>162</v>
      </c>
      <c r="AE9" s="246" t="s">
        <v>162</v>
      </c>
    </row>
    <row r="10" spans="1:31" ht="12.75">
      <c r="A10" s="247" t="s">
        <v>43</v>
      </c>
      <c r="B10" s="256">
        <v>1</v>
      </c>
      <c r="C10" s="256">
        <v>1</v>
      </c>
      <c r="D10" s="256">
        <v>2</v>
      </c>
      <c r="E10" s="256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3</v>
      </c>
      <c r="S10" s="256">
        <v>0</v>
      </c>
      <c r="T10" s="256">
        <v>3</v>
      </c>
      <c r="U10" s="256">
        <v>0</v>
      </c>
      <c r="V10" s="256">
        <v>0</v>
      </c>
      <c r="W10" s="257">
        <v>0</v>
      </c>
      <c r="X10" s="6">
        <f t="shared" si="0"/>
        <v>9</v>
      </c>
      <c r="Y10" s="6">
        <f t="shared" si="1"/>
        <v>1</v>
      </c>
      <c r="Z10" s="7">
        <f t="shared" si="2"/>
        <v>9</v>
      </c>
      <c r="AA10" s="8">
        <f t="shared" si="3"/>
        <v>10</v>
      </c>
      <c r="AB10" s="245">
        <v>14</v>
      </c>
      <c r="AC10" s="252"/>
      <c r="AD10" s="246" t="s">
        <v>137</v>
      </c>
      <c r="AE10" s="246" t="s">
        <v>137</v>
      </c>
    </row>
    <row r="11" spans="1:31" ht="12.75">
      <c r="A11" s="117" t="s">
        <v>46</v>
      </c>
      <c r="B11" s="256">
        <v>1</v>
      </c>
      <c r="C11" s="256">
        <v>1</v>
      </c>
      <c r="D11" s="256">
        <v>0</v>
      </c>
      <c r="E11" s="256">
        <v>0</v>
      </c>
      <c r="F11" s="256">
        <v>0</v>
      </c>
      <c r="G11" s="256">
        <v>5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0</v>
      </c>
      <c r="U11" s="256">
        <v>3</v>
      </c>
      <c r="V11" s="256">
        <v>0</v>
      </c>
      <c r="W11" s="256">
        <v>0</v>
      </c>
      <c r="X11" s="6">
        <f t="shared" si="0"/>
        <v>1</v>
      </c>
      <c r="Y11" s="6">
        <f t="shared" si="1"/>
        <v>9</v>
      </c>
      <c r="Z11" s="7">
        <f t="shared" si="2"/>
        <v>9</v>
      </c>
      <c r="AA11" s="8">
        <f t="shared" si="3"/>
        <v>10</v>
      </c>
      <c r="AB11" s="245">
        <v>13</v>
      </c>
      <c r="AC11" s="252"/>
      <c r="AD11" s="246" t="s">
        <v>159</v>
      </c>
      <c r="AE11" s="246" t="s">
        <v>159</v>
      </c>
    </row>
    <row r="12" spans="1:31" ht="12.75">
      <c r="A12" s="247" t="s">
        <v>51</v>
      </c>
      <c r="B12" s="256">
        <v>0</v>
      </c>
      <c r="C12" s="256">
        <v>0</v>
      </c>
      <c r="D12" s="256">
        <v>2</v>
      </c>
      <c r="E12" s="256">
        <v>0</v>
      </c>
      <c r="F12" s="256">
        <v>5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  <c r="T12" s="256">
        <v>0</v>
      </c>
      <c r="U12" s="256">
        <v>0</v>
      </c>
      <c r="V12" s="256">
        <v>0</v>
      </c>
      <c r="W12" s="257">
        <v>0</v>
      </c>
      <c r="X12" s="6">
        <f t="shared" si="0"/>
        <v>7</v>
      </c>
      <c r="Y12" s="6">
        <f t="shared" si="1"/>
        <v>0</v>
      </c>
      <c r="Z12" s="7">
        <f t="shared" si="2"/>
        <v>7</v>
      </c>
      <c r="AA12" s="8">
        <f t="shared" si="3"/>
        <v>7</v>
      </c>
      <c r="AB12" s="245">
        <v>12</v>
      </c>
      <c r="AC12" s="252"/>
      <c r="AD12" s="246" t="s">
        <v>139</v>
      </c>
      <c r="AE12" s="246" t="s">
        <v>195</v>
      </c>
    </row>
    <row r="13" spans="1:31" ht="12.75">
      <c r="A13" s="247" t="s">
        <v>3</v>
      </c>
      <c r="B13" s="256">
        <v>0</v>
      </c>
      <c r="C13" s="256">
        <v>0</v>
      </c>
      <c r="D13" s="256">
        <v>0</v>
      </c>
      <c r="E13" s="256">
        <v>2</v>
      </c>
      <c r="F13" s="256">
        <v>0</v>
      </c>
      <c r="G13" s="256">
        <v>5</v>
      </c>
      <c r="H13" s="256">
        <v>0</v>
      </c>
      <c r="I13" s="256">
        <v>0</v>
      </c>
      <c r="J13" s="256">
        <v>0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6">
        <v>0</v>
      </c>
      <c r="U13" s="256">
        <v>0</v>
      </c>
      <c r="V13" s="256">
        <v>0</v>
      </c>
      <c r="W13" s="256">
        <v>0</v>
      </c>
      <c r="X13" s="6">
        <f t="shared" si="0"/>
        <v>0</v>
      </c>
      <c r="Y13" s="6">
        <f t="shared" si="1"/>
        <v>7</v>
      </c>
      <c r="Z13" s="7">
        <f t="shared" si="2"/>
        <v>7</v>
      </c>
      <c r="AA13" s="8">
        <f t="shared" si="3"/>
        <v>7</v>
      </c>
      <c r="AB13" s="245">
        <v>12</v>
      </c>
      <c r="AC13" s="252"/>
      <c r="AD13" s="246" t="s">
        <v>135</v>
      </c>
      <c r="AE13" s="246" t="s">
        <v>196</v>
      </c>
    </row>
    <row r="14" spans="1:31" ht="12.75">
      <c r="A14" s="117" t="s">
        <v>44</v>
      </c>
      <c r="B14" s="256">
        <v>0</v>
      </c>
      <c r="C14" s="256">
        <v>0</v>
      </c>
      <c r="D14" s="256">
        <v>2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4</v>
      </c>
      <c r="Q14" s="256">
        <v>0</v>
      </c>
      <c r="R14" s="256">
        <v>0</v>
      </c>
      <c r="S14" s="256">
        <v>3</v>
      </c>
      <c r="T14" s="256">
        <v>0</v>
      </c>
      <c r="U14" s="256">
        <v>0</v>
      </c>
      <c r="V14" s="256">
        <v>0</v>
      </c>
      <c r="W14" s="257">
        <v>0</v>
      </c>
      <c r="X14" s="6">
        <f t="shared" si="0"/>
        <v>6</v>
      </c>
      <c r="Y14" s="6">
        <f t="shared" si="1"/>
        <v>3</v>
      </c>
      <c r="Z14" s="7">
        <f t="shared" si="2"/>
        <v>6</v>
      </c>
      <c r="AA14" s="8">
        <f t="shared" si="3"/>
        <v>9</v>
      </c>
      <c r="AB14" s="245">
        <v>10</v>
      </c>
      <c r="AC14" s="252"/>
      <c r="AD14" s="246" t="s">
        <v>131</v>
      </c>
      <c r="AE14" s="246" t="s">
        <v>131</v>
      </c>
    </row>
    <row r="15" spans="1:31" ht="12.75">
      <c r="A15" s="247" t="s">
        <v>5</v>
      </c>
      <c r="B15" s="256">
        <v>0</v>
      </c>
      <c r="C15" s="256">
        <v>0</v>
      </c>
      <c r="D15" s="256">
        <v>0</v>
      </c>
      <c r="E15" s="256"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6">
        <v>0</v>
      </c>
      <c r="V15" s="256">
        <v>5</v>
      </c>
      <c r="W15" s="257">
        <v>0</v>
      </c>
      <c r="X15" s="6">
        <f t="shared" si="0"/>
        <v>5</v>
      </c>
      <c r="Y15" s="6">
        <f t="shared" si="1"/>
        <v>0</v>
      </c>
      <c r="Z15" s="7">
        <f t="shared" si="2"/>
        <v>5</v>
      </c>
      <c r="AA15" s="8">
        <f t="shared" si="3"/>
        <v>5</v>
      </c>
      <c r="AB15" s="245">
        <v>9</v>
      </c>
      <c r="AC15" s="252"/>
      <c r="AD15" s="246" t="s">
        <v>165</v>
      </c>
      <c r="AE15" s="246" t="s">
        <v>165</v>
      </c>
    </row>
    <row r="16" spans="1:31" ht="12.75">
      <c r="A16" s="117" t="s">
        <v>45</v>
      </c>
      <c r="B16" s="256">
        <v>1</v>
      </c>
      <c r="C16" s="256">
        <v>0</v>
      </c>
      <c r="D16" s="256">
        <v>0</v>
      </c>
      <c r="E16" s="256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4</v>
      </c>
      <c r="Q16" s="256">
        <v>0</v>
      </c>
      <c r="R16" s="256">
        <v>0</v>
      </c>
      <c r="S16" s="256">
        <v>0</v>
      </c>
      <c r="T16" s="256">
        <v>0</v>
      </c>
      <c r="U16" s="256">
        <v>0</v>
      </c>
      <c r="V16" s="256">
        <v>0</v>
      </c>
      <c r="W16" s="257">
        <v>0</v>
      </c>
      <c r="X16" s="6">
        <f t="shared" si="0"/>
        <v>5</v>
      </c>
      <c r="Y16" s="6">
        <f t="shared" si="1"/>
        <v>0</v>
      </c>
      <c r="Z16" s="7">
        <f t="shared" si="2"/>
        <v>5</v>
      </c>
      <c r="AA16" s="8">
        <f t="shared" si="3"/>
        <v>5</v>
      </c>
      <c r="AB16" s="245">
        <v>8</v>
      </c>
      <c r="AC16" s="252"/>
      <c r="AD16" s="246" t="s">
        <v>126</v>
      </c>
      <c r="AE16" s="246" t="s">
        <v>126</v>
      </c>
    </row>
    <row r="17" spans="1:31" ht="12.75">
      <c r="A17" s="117" t="s">
        <v>47</v>
      </c>
      <c r="B17" s="256">
        <v>0</v>
      </c>
      <c r="C17" s="256">
        <v>1</v>
      </c>
      <c r="D17" s="256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3</v>
      </c>
      <c r="O17" s="256">
        <v>0</v>
      </c>
      <c r="P17" s="256">
        <v>0</v>
      </c>
      <c r="Q17" s="256">
        <v>0</v>
      </c>
      <c r="R17" s="256">
        <v>0</v>
      </c>
      <c r="S17" s="256">
        <v>0</v>
      </c>
      <c r="T17" s="256">
        <v>0</v>
      </c>
      <c r="U17" s="256">
        <v>0</v>
      </c>
      <c r="V17" s="256">
        <v>0</v>
      </c>
      <c r="W17" s="257">
        <v>0</v>
      </c>
      <c r="X17" s="6">
        <f t="shared" si="0"/>
        <v>3</v>
      </c>
      <c r="Y17" s="6">
        <f t="shared" si="1"/>
        <v>1</v>
      </c>
      <c r="Z17" s="7">
        <f t="shared" si="2"/>
        <v>3</v>
      </c>
      <c r="AA17" s="8">
        <f t="shared" si="3"/>
        <v>4</v>
      </c>
      <c r="AB17" s="245">
        <v>7</v>
      </c>
      <c r="AC17" s="252"/>
      <c r="AD17" s="246" t="s">
        <v>128</v>
      </c>
      <c r="AE17" s="246" t="s">
        <v>128</v>
      </c>
    </row>
    <row r="18" spans="1:31" ht="12.75">
      <c r="A18" s="117" t="s">
        <v>50</v>
      </c>
      <c r="B18" s="256">
        <v>0</v>
      </c>
      <c r="C18" s="256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3</v>
      </c>
      <c r="P18" s="256">
        <v>0</v>
      </c>
      <c r="Q18" s="256">
        <v>0</v>
      </c>
      <c r="R18" s="256">
        <v>0</v>
      </c>
      <c r="S18" s="256">
        <v>0</v>
      </c>
      <c r="T18" s="256">
        <v>0</v>
      </c>
      <c r="U18" s="256">
        <v>0</v>
      </c>
      <c r="V18" s="256">
        <v>0</v>
      </c>
      <c r="W18" s="256">
        <v>0</v>
      </c>
      <c r="X18" s="6">
        <f t="shared" si="0"/>
        <v>0</v>
      </c>
      <c r="Y18" s="6">
        <f t="shared" si="1"/>
        <v>3</v>
      </c>
      <c r="Z18" s="7">
        <f t="shared" si="2"/>
        <v>3</v>
      </c>
      <c r="AA18" s="8">
        <f t="shared" si="3"/>
        <v>3</v>
      </c>
      <c r="AB18" s="245">
        <v>6</v>
      </c>
      <c r="AC18" s="252"/>
      <c r="AD18" s="246" t="s">
        <v>160</v>
      </c>
      <c r="AE18" s="246" t="s">
        <v>160</v>
      </c>
    </row>
    <row r="19" spans="1:31" ht="12.75">
      <c r="A19" s="117" t="s">
        <v>48</v>
      </c>
      <c r="B19" s="256">
        <v>0</v>
      </c>
      <c r="C19" s="256">
        <v>0</v>
      </c>
      <c r="D19" s="256">
        <v>0</v>
      </c>
      <c r="E19" s="256">
        <v>0</v>
      </c>
      <c r="F19" s="256">
        <v>0</v>
      </c>
      <c r="G19" s="256">
        <v>0</v>
      </c>
      <c r="H19" s="256">
        <v>3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56">
        <v>0</v>
      </c>
      <c r="T19" s="256">
        <v>0</v>
      </c>
      <c r="U19" s="256">
        <v>0</v>
      </c>
      <c r="V19" s="256">
        <v>0</v>
      </c>
      <c r="W19" s="256">
        <v>0</v>
      </c>
      <c r="X19" s="6">
        <f t="shared" si="0"/>
        <v>3</v>
      </c>
      <c r="Y19" s="6">
        <f t="shared" si="1"/>
        <v>0</v>
      </c>
      <c r="Z19" s="7">
        <f t="shared" si="2"/>
        <v>3</v>
      </c>
      <c r="AA19" s="8">
        <f t="shared" si="3"/>
        <v>3</v>
      </c>
      <c r="AB19" s="245">
        <v>5</v>
      </c>
      <c r="AC19" s="252"/>
      <c r="AD19" s="246" t="s">
        <v>161</v>
      </c>
      <c r="AE19" s="246" t="s">
        <v>161</v>
      </c>
    </row>
    <row r="20" spans="1:31" ht="12.75">
      <c r="A20" s="247" t="s">
        <v>7</v>
      </c>
      <c r="B20" s="256">
        <v>0</v>
      </c>
      <c r="C20" s="256">
        <v>0</v>
      </c>
      <c r="D20" s="256">
        <v>0</v>
      </c>
      <c r="E20" s="256">
        <v>0</v>
      </c>
      <c r="F20" s="256">
        <v>0</v>
      </c>
      <c r="G20" s="256">
        <v>0</v>
      </c>
      <c r="H20" s="256">
        <v>3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0</v>
      </c>
      <c r="Q20" s="256">
        <v>0</v>
      </c>
      <c r="R20" s="256">
        <v>0</v>
      </c>
      <c r="S20" s="256">
        <v>0</v>
      </c>
      <c r="T20" s="256">
        <v>0</v>
      </c>
      <c r="U20" s="256">
        <v>0</v>
      </c>
      <c r="V20" s="256">
        <v>0</v>
      </c>
      <c r="W20" s="256">
        <v>0</v>
      </c>
      <c r="X20" s="6">
        <f t="shared" si="0"/>
        <v>3</v>
      </c>
      <c r="Y20" s="6">
        <f t="shared" si="1"/>
        <v>0</v>
      </c>
      <c r="Z20" s="7">
        <f t="shared" si="2"/>
        <v>3</v>
      </c>
      <c r="AA20" s="8">
        <f t="shared" si="3"/>
        <v>3</v>
      </c>
      <c r="AB20" s="245">
        <v>5</v>
      </c>
      <c r="AC20" s="252"/>
      <c r="AD20" s="246" t="s">
        <v>129</v>
      </c>
      <c r="AE20" s="246" t="s">
        <v>129</v>
      </c>
    </row>
    <row r="21" spans="1:31" ht="12.75">
      <c r="A21" s="117" t="s">
        <v>52</v>
      </c>
      <c r="B21" s="256">
        <v>0</v>
      </c>
      <c r="C21" s="256">
        <v>0</v>
      </c>
      <c r="D21" s="256">
        <v>0</v>
      </c>
      <c r="E21" s="256">
        <v>2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0</v>
      </c>
      <c r="S21" s="256">
        <v>0</v>
      </c>
      <c r="T21" s="256">
        <v>0</v>
      </c>
      <c r="U21" s="256">
        <v>0</v>
      </c>
      <c r="V21" s="256">
        <v>0</v>
      </c>
      <c r="W21" s="256">
        <v>0</v>
      </c>
      <c r="X21" s="6">
        <f t="shared" si="0"/>
        <v>0</v>
      </c>
      <c r="Y21" s="6">
        <f t="shared" si="1"/>
        <v>2</v>
      </c>
      <c r="Z21" s="7">
        <f t="shared" si="2"/>
        <v>2</v>
      </c>
      <c r="AA21" s="8">
        <f t="shared" si="3"/>
        <v>2</v>
      </c>
      <c r="AB21" s="245">
        <v>3</v>
      </c>
      <c r="AC21" s="252"/>
      <c r="AD21" s="246" t="s">
        <v>127</v>
      </c>
      <c r="AE21" s="246" t="s">
        <v>193</v>
      </c>
    </row>
    <row r="22" spans="1:31" ht="12.75">
      <c r="A22" s="247" t="s">
        <v>4</v>
      </c>
      <c r="B22" s="256">
        <v>1</v>
      </c>
      <c r="C22" s="256">
        <v>0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6">
        <v>0</v>
      </c>
      <c r="J22" s="256">
        <v>0</v>
      </c>
      <c r="K22" s="256">
        <v>0</v>
      </c>
      <c r="L22" s="256">
        <v>0</v>
      </c>
      <c r="M22" s="256">
        <v>0</v>
      </c>
      <c r="N22" s="256">
        <v>0</v>
      </c>
      <c r="O22" s="256">
        <v>0</v>
      </c>
      <c r="P22" s="256">
        <v>0</v>
      </c>
      <c r="Q22" s="256">
        <v>0</v>
      </c>
      <c r="R22" s="256">
        <v>0</v>
      </c>
      <c r="S22" s="256">
        <v>0</v>
      </c>
      <c r="T22" s="256">
        <v>0</v>
      </c>
      <c r="U22" s="256">
        <v>0</v>
      </c>
      <c r="V22" s="256">
        <v>0</v>
      </c>
      <c r="W22" s="256">
        <v>0</v>
      </c>
      <c r="X22" s="6">
        <f t="shared" si="0"/>
        <v>1</v>
      </c>
      <c r="Y22" s="6">
        <f t="shared" si="1"/>
        <v>0</v>
      </c>
      <c r="Z22" s="7">
        <f t="shared" si="2"/>
        <v>1</v>
      </c>
      <c r="AA22" s="8">
        <f t="shared" si="3"/>
        <v>1</v>
      </c>
      <c r="AB22" s="245">
        <v>2</v>
      </c>
      <c r="AC22" s="252"/>
      <c r="AD22" s="246" t="s">
        <v>141</v>
      </c>
      <c r="AE22" s="246" t="s">
        <v>200</v>
      </c>
    </row>
    <row r="23" spans="1:31" ht="12.75">
      <c r="A23" s="247" t="s">
        <v>53</v>
      </c>
      <c r="B23" s="256">
        <v>0</v>
      </c>
      <c r="C23" s="256">
        <v>0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6">
        <v>0</v>
      </c>
      <c r="U23" s="256">
        <v>0</v>
      </c>
      <c r="V23" s="256">
        <v>0</v>
      </c>
      <c r="W23" s="256">
        <v>0</v>
      </c>
      <c r="X23" s="6">
        <f t="shared" si="0"/>
        <v>0</v>
      </c>
      <c r="Y23" s="6">
        <f t="shared" si="1"/>
        <v>0</v>
      </c>
      <c r="Z23" s="7">
        <f t="shared" si="2"/>
        <v>0</v>
      </c>
      <c r="AA23" s="8">
        <f t="shared" si="3"/>
        <v>0</v>
      </c>
      <c r="AB23" s="245">
        <v>0</v>
      </c>
      <c r="AC23" s="252"/>
      <c r="AD23" s="246" t="s">
        <v>163</v>
      </c>
      <c r="AE23" s="246" t="s">
        <v>163</v>
      </c>
    </row>
    <row r="28" spans="1:31" ht="12.75">
      <c r="A28" s="114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89"/>
      <c r="Y28" s="89"/>
      <c r="Z28" s="89"/>
      <c r="AA28" s="89"/>
      <c r="AB28" s="123"/>
      <c r="AC28" s="123"/>
      <c r="AD28" s="123"/>
      <c r="AE28" s="123"/>
    </row>
  </sheetData>
  <sheetProtection password="CFC1" sheet="1" objects="1" scenarios="1"/>
  <mergeCells count="41">
    <mergeCell ref="U4:U5"/>
    <mergeCell ref="V4:V5"/>
    <mergeCell ref="W4:W5"/>
    <mergeCell ref="X4:X5"/>
    <mergeCell ref="AD5:AE5"/>
    <mergeCell ref="Y4:Y5"/>
    <mergeCell ref="Z4:Z5"/>
    <mergeCell ref="AA4:AA5"/>
    <mergeCell ref="AB4:AB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T3:U3"/>
    <mergeCell ref="V3:W3"/>
    <mergeCell ref="A4:A5"/>
    <mergeCell ref="B4:B5"/>
    <mergeCell ref="C4:C5"/>
    <mergeCell ref="D4:D5"/>
    <mergeCell ref="E4:E5"/>
    <mergeCell ref="F4:F5"/>
    <mergeCell ref="G4:G5"/>
    <mergeCell ref="H4:H5"/>
    <mergeCell ref="A1:AB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00390625" style="0" bestFit="1" customWidth="1"/>
    <col min="2" max="2" width="20.00390625" style="0" bestFit="1" customWidth="1"/>
    <col min="3" max="4" width="7.7109375" style="0" customWidth="1"/>
    <col min="5" max="5" width="7.57421875" style="0" customWidth="1"/>
    <col min="6" max="6" width="8.00390625" style="0" bestFit="1" customWidth="1"/>
    <col min="7" max="9" width="9.00390625" style="0" customWidth="1"/>
    <col min="10" max="10" width="6.7109375" style="0" bestFit="1" customWidth="1"/>
    <col min="11" max="11" width="3.00390625" style="0" customWidth="1"/>
    <col min="12" max="12" width="23.57421875" style="0" bestFit="1" customWidth="1"/>
    <col min="13" max="13" width="19.28125" style="0" bestFit="1" customWidth="1"/>
  </cols>
  <sheetData>
    <row r="1" spans="1:10" ht="12.75" customHeight="1">
      <c r="A1" s="301" t="s">
        <v>56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3.5" customHeight="1" thickBot="1">
      <c r="A2" s="301"/>
      <c r="B2" s="301"/>
      <c r="C2" s="301"/>
      <c r="D2" s="301"/>
      <c r="E2" s="301"/>
      <c r="F2" s="301"/>
      <c r="G2" s="301"/>
      <c r="H2" s="301"/>
      <c r="I2" s="301"/>
      <c r="J2" s="301"/>
    </row>
    <row r="3" spans="1:13" ht="12.75" customHeight="1">
      <c r="A3" s="302" t="s">
        <v>9</v>
      </c>
      <c r="B3" s="303" t="s">
        <v>0</v>
      </c>
      <c r="C3" s="296" t="s">
        <v>27</v>
      </c>
      <c r="D3" s="296" t="s">
        <v>28</v>
      </c>
      <c r="E3" s="305" t="s">
        <v>29</v>
      </c>
      <c r="F3" s="305" t="s">
        <v>30</v>
      </c>
      <c r="G3" s="296" t="s">
        <v>31</v>
      </c>
      <c r="H3" s="296" t="s">
        <v>32</v>
      </c>
      <c r="I3" s="296" t="s">
        <v>33</v>
      </c>
      <c r="J3" s="296" t="s">
        <v>26</v>
      </c>
      <c r="L3" s="1" t="s">
        <v>37</v>
      </c>
      <c r="M3" s="1" t="s">
        <v>38</v>
      </c>
    </row>
    <row r="4" spans="1:13" ht="12.75" customHeight="1">
      <c r="A4" s="297"/>
      <c r="B4" s="304"/>
      <c r="C4" s="297"/>
      <c r="D4" s="297"/>
      <c r="E4" s="306"/>
      <c r="F4" s="306"/>
      <c r="G4" s="297"/>
      <c r="H4" s="297"/>
      <c r="I4" s="297"/>
      <c r="J4" s="297"/>
      <c r="L4" s="3" t="s">
        <v>40</v>
      </c>
      <c r="M4" s="3" t="s">
        <v>40</v>
      </c>
    </row>
    <row r="5" spans="1:13" ht="12.75">
      <c r="A5" s="1"/>
      <c r="B5" s="12" t="s">
        <v>1</v>
      </c>
      <c r="C5" s="2">
        <v>45</v>
      </c>
      <c r="D5" s="3">
        <v>21</v>
      </c>
      <c r="E5" s="9">
        <v>46</v>
      </c>
      <c r="F5" s="4">
        <v>24</v>
      </c>
      <c r="G5" s="3">
        <f aca="true" t="shared" si="0" ref="G5:G22">IF(F5&gt;D5,F5,D5)</f>
        <v>24</v>
      </c>
      <c r="H5" s="10">
        <f aca="true" t="shared" si="1" ref="H5:H22">SUM(F5+D5)</f>
        <v>45</v>
      </c>
      <c r="I5" s="2">
        <f aca="true" t="shared" si="2" ref="I5:I22">SUM(C5+E5)</f>
        <v>91</v>
      </c>
      <c r="J5" s="1">
        <v>18</v>
      </c>
      <c r="L5" s="15" t="s">
        <v>198</v>
      </c>
      <c r="M5" s="15" t="s">
        <v>198</v>
      </c>
    </row>
    <row r="6" spans="1:13" ht="12.75">
      <c r="A6" s="1"/>
      <c r="B6" s="16" t="s">
        <v>43</v>
      </c>
      <c r="C6" s="2">
        <v>45</v>
      </c>
      <c r="D6" s="3">
        <v>24</v>
      </c>
      <c r="E6" s="9">
        <v>39</v>
      </c>
      <c r="F6" s="4">
        <v>14</v>
      </c>
      <c r="G6" s="3">
        <f t="shared" si="0"/>
        <v>24</v>
      </c>
      <c r="H6" s="10">
        <f t="shared" si="1"/>
        <v>38</v>
      </c>
      <c r="I6" s="2">
        <f t="shared" si="2"/>
        <v>84</v>
      </c>
      <c r="J6" s="1">
        <v>17</v>
      </c>
      <c r="L6" s="15" t="s">
        <v>137</v>
      </c>
      <c r="M6" s="15" t="s">
        <v>137</v>
      </c>
    </row>
    <row r="7" spans="1:13" ht="12.75">
      <c r="A7" s="1"/>
      <c r="B7" s="12" t="s">
        <v>50</v>
      </c>
      <c r="C7" s="2">
        <v>45</v>
      </c>
      <c r="D7" s="3">
        <v>13</v>
      </c>
      <c r="E7" s="9">
        <v>47</v>
      </c>
      <c r="F7" s="4">
        <v>23</v>
      </c>
      <c r="G7" s="3">
        <f t="shared" si="0"/>
        <v>23</v>
      </c>
      <c r="H7" s="10">
        <f t="shared" si="1"/>
        <v>36</v>
      </c>
      <c r="I7" s="2">
        <f t="shared" si="2"/>
        <v>92</v>
      </c>
      <c r="J7" s="1">
        <v>16</v>
      </c>
      <c r="L7" s="15" t="s">
        <v>129</v>
      </c>
      <c r="M7" s="15" t="s">
        <v>129</v>
      </c>
    </row>
    <row r="8" spans="1:13" ht="12.75">
      <c r="A8" s="1"/>
      <c r="B8" s="16" t="s">
        <v>2</v>
      </c>
      <c r="C8" s="2">
        <v>40</v>
      </c>
      <c r="D8" s="3">
        <v>13</v>
      </c>
      <c r="E8" s="9">
        <v>44</v>
      </c>
      <c r="F8" s="4">
        <v>23</v>
      </c>
      <c r="G8" s="3">
        <f t="shared" si="0"/>
        <v>23</v>
      </c>
      <c r="H8" s="10">
        <f t="shared" si="1"/>
        <v>36</v>
      </c>
      <c r="I8" s="2">
        <f t="shared" si="2"/>
        <v>84</v>
      </c>
      <c r="J8" s="1">
        <v>15</v>
      </c>
      <c r="L8" s="15" t="s">
        <v>140</v>
      </c>
      <c r="M8" s="15" t="s">
        <v>197</v>
      </c>
    </row>
    <row r="9" spans="1:13" ht="12.75">
      <c r="A9" s="1"/>
      <c r="B9" s="12" t="s">
        <v>46</v>
      </c>
      <c r="C9" s="2">
        <v>43</v>
      </c>
      <c r="D9" s="3">
        <v>18</v>
      </c>
      <c r="E9" s="9">
        <v>42</v>
      </c>
      <c r="F9" s="4">
        <v>21</v>
      </c>
      <c r="G9" s="3">
        <f t="shared" si="0"/>
        <v>21</v>
      </c>
      <c r="H9" s="10">
        <f t="shared" si="1"/>
        <v>39</v>
      </c>
      <c r="I9" s="2">
        <f t="shared" si="2"/>
        <v>85</v>
      </c>
      <c r="J9" s="1">
        <v>14</v>
      </c>
      <c r="L9" s="15" t="s">
        <v>131</v>
      </c>
      <c r="M9" s="15" t="s">
        <v>131</v>
      </c>
    </row>
    <row r="10" spans="1:13" ht="12.75">
      <c r="A10" s="1"/>
      <c r="B10" s="12" t="s">
        <v>44</v>
      </c>
      <c r="C10" s="2">
        <v>42</v>
      </c>
      <c r="D10" s="3">
        <v>19</v>
      </c>
      <c r="E10" s="9">
        <v>40</v>
      </c>
      <c r="F10" s="4">
        <v>11</v>
      </c>
      <c r="G10" s="3">
        <f t="shared" si="0"/>
        <v>19</v>
      </c>
      <c r="H10" s="10">
        <f t="shared" si="1"/>
        <v>30</v>
      </c>
      <c r="I10" s="2">
        <f t="shared" si="2"/>
        <v>82</v>
      </c>
      <c r="J10" s="1">
        <v>13</v>
      </c>
      <c r="L10" s="15" t="s">
        <v>130</v>
      </c>
      <c r="M10" s="15" t="s">
        <v>130</v>
      </c>
    </row>
    <row r="11" spans="1:13" ht="12.75">
      <c r="A11" s="1"/>
      <c r="B11" s="12" t="s">
        <v>47</v>
      </c>
      <c r="C11" s="2">
        <v>46</v>
      </c>
      <c r="D11" s="3">
        <v>10</v>
      </c>
      <c r="E11" s="9">
        <v>39</v>
      </c>
      <c r="F11" s="4">
        <v>18</v>
      </c>
      <c r="G11" s="3">
        <f t="shared" si="0"/>
        <v>18</v>
      </c>
      <c r="H11" s="10">
        <f t="shared" si="1"/>
        <v>28</v>
      </c>
      <c r="I11" s="2">
        <f t="shared" si="2"/>
        <v>85</v>
      </c>
      <c r="J11" s="1">
        <v>12</v>
      </c>
      <c r="L11" s="15" t="s">
        <v>128</v>
      </c>
      <c r="M11" s="15" t="s">
        <v>128</v>
      </c>
    </row>
    <row r="12" spans="1:13" ht="12.75">
      <c r="A12" s="1"/>
      <c r="B12" s="16" t="s">
        <v>4</v>
      </c>
      <c r="C12" s="2">
        <v>40</v>
      </c>
      <c r="D12" s="3">
        <v>10</v>
      </c>
      <c r="E12" s="9">
        <v>42</v>
      </c>
      <c r="F12" s="4">
        <v>18</v>
      </c>
      <c r="G12" s="3">
        <f t="shared" si="0"/>
        <v>18</v>
      </c>
      <c r="H12" s="10">
        <f t="shared" si="1"/>
        <v>28</v>
      </c>
      <c r="I12" s="2">
        <f t="shared" si="2"/>
        <v>82</v>
      </c>
      <c r="J12" s="1">
        <v>11</v>
      </c>
      <c r="L12" s="15" t="s">
        <v>141</v>
      </c>
      <c r="M12" s="15" t="s">
        <v>141</v>
      </c>
    </row>
    <row r="13" spans="1:13" ht="12.75">
      <c r="A13" s="1"/>
      <c r="B13" s="12" t="s">
        <v>45</v>
      </c>
      <c r="C13" s="2">
        <v>38</v>
      </c>
      <c r="D13" s="3">
        <v>10</v>
      </c>
      <c r="E13" s="9">
        <v>38</v>
      </c>
      <c r="F13" s="4">
        <v>14</v>
      </c>
      <c r="G13" s="3">
        <f t="shared" si="0"/>
        <v>14</v>
      </c>
      <c r="H13" s="10">
        <f t="shared" si="1"/>
        <v>24</v>
      </c>
      <c r="I13" s="2">
        <f t="shared" si="2"/>
        <v>76</v>
      </c>
      <c r="J13" s="1">
        <v>10</v>
      </c>
      <c r="L13" s="15" t="s">
        <v>126</v>
      </c>
      <c r="M13" s="15" t="s">
        <v>126</v>
      </c>
    </row>
    <row r="14" spans="1:13" ht="12.75">
      <c r="A14" s="1"/>
      <c r="B14" s="16" t="s">
        <v>7</v>
      </c>
      <c r="C14" s="2">
        <v>42</v>
      </c>
      <c r="D14" s="3">
        <v>4</v>
      </c>
      <c r="E14" s="9">
        <v>45</v>
      </c>
      <c r="F14" s="4">
        <v>14</v>
      </c>
      <c r="G14" s="3">
        <f t="shared" si="0"/>
        <v>14</v>
      </c>
      <c r="H14" s="10">
        <f t="shared" si="1"/>
        <v>18</v>
      </c>
      <c r="I14" s="2">
        <f t="shared" si="2"/>
        <v>87</v>
      </c>
      <c r="J14" s="1">
        <v>9</v>
      </c>
      <c r="L14" s="15" t="s">
        <v>138</v>
      </c>
      <c r="M14" s="15" t="s">
        <v>161</v>
      </c>
    </row>
    <row r="15" spans="1:13" ht="12.75">
      <c r="A15" s="1"/>
      <c r="B15" s="16" t="s">
        <v>6</v>
      </c>
      <c r="C15" s="2">
        <v>42</v>
      </c>
      <c r="D15" s="3">
        <v>12</v>
      </c>
      <c r="E15" s="9">
        <v>41</v>
      </c>
      <c r="F15" s="4">
        <v>11</v>
      </c>
      <c r="G15" s="3">
        <f t="shared" si="0"/>
        <v>12</v>
      </c>
      <c r="H15" s="10">
        <f t="shared" si="1"/>
        <v>23</v>
      </c>
      <c r="I15" s="2">
        <f t="shared" si="2"/>
        <v>83</v>
      </c>
      <c r="J15" s="1">
        <v>8</v>
      </c>
      <c r="L15" s="15" t="s">
        <v>136</v>
      </c>
      <c r="M15" s="15" t="s">
        <v>136</v>
      </c>
    </row>
    <row r="16" spans="1:13" ht="12.75">
      <c r="A16" s="1"/>
      <c r="B16" s="16" t="s">
        <v>3</v>
      </c>
      <c r="C16" s="2">
        <v>44</v>
      </c>
      <c r="D16" s="3">
        <v>11</v>
      </c>
      <c r="E16" s="9">
        <v>39</v>
      </c>
      <c r="F16" s="4">
        <v>11</v>
      </c>
      <c r="G16" s="3">
        <f t="shared" si="0"/>
        <v>11</v>
      </c>
      <c r="H16" s="10">
        <f t="shared" si="1"/>
        <v>22</v>
      </c>
      <c r="I16" s="2">
        <f t="shared" si="2"/>
        <v>83</v>
      </c>
      <c r="J16" s="1">
        <v>7</v>
      </c>
      <c r="L16" s="15" t="s">
        <v>135</v>
      </c>
      <c r="M16" s="15" t="s">
        <v>196</v>
      </c>
    </row>
    <row r="17" spans="1:13" ht="12.75">
      <c r="A17" s="1"/>
      <c r="B17" s="16" t="s">
        <v>51</v>
      </c>
      <c r="C17" s="2">
        <v>31</v>
      </c>
      <c r="D17" s="3">
        <v>8</v>
      </c>
      <c r="E17" s="9">
        <v>43</v>
      </c>
      <c r="F17" s="4">
        <v>11</v>
      </c>
      <c r="G17" s="3">
        <f t="shared" si="0"/>
        <v>11</v>
      </c>
      <c r="H17" s="10">
        <f t="shared" si="1"/>
        <v>19</v>
      </c>
      <c r="I17" s="2">
        <f t="shared" si="2"/>
        <v>74</v>
      </c>
      <c r="J17" s="1">
        <v>6</v>
      </c>
      <c r="L17" s="15" t="s">
        <v>139</v>
      </c>
      <c r="M17" s="15" t="s">
        <v>195</v>
      </c>
    </row>
    <row r="18" spans="1:13" ht="12.75">
      <c r="A18" s="1"/>
      <c r="B18" s="16" t="s">
        <v>5</v>
      </c>
      <c r="C18" s="2">
        <v>39</v>
      </c>
      <c r="D18" s="3">
        <v>10</v>
      </c>
      <c r="E18" s="9">
        <v>39</v>
      </c>
      <c r="F18" s="4">
        <v>9</v>
      </c>
      <c r="G18" s="3">
        <f t="shared" si="0"/>
        <v>10</v>
      </c>
      <c r="H18" s="10">
        <f t="shared" si="1"/>
        <v>19</v>
      </c>
      <c r="I18" s="2">
        <f t="shared" si="2"/>
        <v>78</v>
      </c>
      <c r="J18" s="1">
        <v>5</v>
      </c>
      <c r="L18" s="15" t="s">
        <v>133</v>
      </c>
      <c r="M18" s="15" t="s">
        <v>133</v>
      </c>
    </row>
    <row r="19" spans="1:13" ht="12.75">
      <c r="A19" s="1"/>
      <c r="B19" s="12" t="s">
        <v>48</v>
      </c>
      <c r="C19" s="2">
        <v>33</v>
      </c>
      <c r="D19" s="3">
        <v>9</v>
      </c>
      <c r="E19" s="9">
        <v>34</v>
      </c>
      <c r="F19" s="4">
        <v>5</v>
      </c>
      <c r="G19" s="3">
        <f t="shared" si="0"/>
        <v>9</v>
      </c>
      <c r="H19" s="10">
        <f t="shared" si="1"/>
        <v>14</v>
      </c>
      <c r="I19" s="2">
        <f t="shared" si="2"/>
        <v>67</v>
      </c>
      <c r="J19" s="1">
        <v>4</v>
      </c>
      <c r="L19" s="15" t="s">
        <v>125</v>
      </c>
      <c r="M19" s="15" t="s">
        <v>125</v>
      </c>
    </row>
    <row r="20" spans="1:13" ht="12.75">
      <c r="A20" s="1"/>
      <c r="B20" s="16" t="s">
        <v>49</v>
      </c>
      <c r="C20" s="2">
        <v>38</v>
      </c>
      <c r="D20" s="3">
        <v>6</v>
      </c>
      <c r="E20" s="9">
        <v>41</v>
      </c>
      <c r="F20" s="4">
        <v>8</v>
      </c>
      <c r="G20" s="3">
        <f t="shared" si="0"/>
        <v>8</v>
      </c>
      <c r="H20" s="10">
        <f t="shared" si="1"/>
        <v>14</v>
      </c>
      <c r="I20" s="2">
        <f t="shared" si="2"/>
        <v>79</v>
      </c>
      <c r="J20" s="1">
        <v>3</v>
      </c>
      <c r="L20" s="15" t="s">
        <v>134</v>
      </c>
      <c r="M20" s="15" t="s">
        <v>194</v>
      </c>
    </row>
    <row r="21" spans="1:13" ht="12.75">
      <c r="A21" s="1"/>
      <c r="B21" s="12" t="s">
        <v>52</v>
      </c>
      <c r="C21" s="2">
        <v>35</v>
      </c>
      <c r="D21" s="3">
        <v>5</v>
      </c>
      <c r="E21" s="9">
        <v>36</v>
      </c>
      <c r="F21" s="4">
        <v>6</v>
      </c>
      <c r="G21" s="3">
        <f t="shared" si="0"/>
        <v>6</v>
      </c>
      <c r="H21" s="10">
        <f t="shared" si="1"/>
        <v>11</v>
      </c>
      <c r="I21" s="2">
        <f t="shared" si="2"/>
        <v>71</v>
      </c>
      <c r="J21" s="1">
        <v>2</v>
      </c>
      <c r="L21" s="15" t="s">
        <v>127</v>
      </c>
      <c r="M21" s="15" t="s">
        <v>193</v>
      </c>
    </row>
    <row r="22" spans="1:13" ht="12.75">
      <c r="A22" s="1"/>
      <c r="B22" s="16" t="s">
        <v>53</v>
      </c>
      <c r="C22" s="2">
        <v>30</v>
      </c>
      <c r="D22" s="3">
        <v>3</v>
      </c>
      <c r="E22" s="9">
        <v>35</v>
      </c>
      <c r="F22" s="4">
        <v>1</v>
      </c>
      <c r="G22" s="3">
        <f t="shared" si="0"/>
        <v>3</v>
      </c>
      <c r="H22" s="10">
        <f t="shared" si="1"/>
        <v>4</v>
      </c>
      <c r="I22" s="2">
        <f t="shared" si="2"/>
        <v>65</v>
      </c>
      <c r="J22" s="1">
        <v>1</v>
      </c>
      <c r="L22" s="15" t="s">
        <v>132</v>
      </c>
      <c r="M22" s="15" t="s">
        <v>192</v>
      </c>
    </row>
    <row r="23" spans="1:10" ht="12.75" customHeight="1">
      <c r="A23" s="5"/>
      <c r="B23" s="5"/>
      <c r="C23" s="5"/>
      <c r="D23" s="5"/>
      <c r="E23" s="298" t="s">
        <v>8</v>
      </c>
      <c r="F23" s="298"/>
      <c r="G23" s="299"/>
      <c r="H23" s="5"/>
      <c r="I23" s="5"/>
      <c r="J23" s="5"/>
    </row>
    <row r="24" spans="1:10" ht="12.75">
      <c r="A24" s="5"/>
      <c r="B24" s="5"/>
      <c r="C24" s="5"/>
      <c r="D24" s="5"/>
      <c r="E24" s="300"/>
      <c r="F24" s="300"/>
      <c r="G24" s="300"/>
      <c r="H24" s="5"/>
      <c r="I24" s="5"/>
      <c r="J24" s="5"/>
    </row>
    <row r="27" spans="12:13" ht="12.75">
      <c r="L27" s="84"/>
      <c r="M27" s="84"/>
    </row>
    <row r="28" spans="12:13" ht="12.75">
      <c r="L28" s="84"/>
      <c r="M28" s="84"/>
    </row>
    <row r="29" spans="12:13" ht="12.75">
      <c r="L29" s="84"/>
      <c r="M29" s="84"/>
    </row>
    <row r="30" spans="12:13" ht="12.75">
      <c r="L30" s="84"/>
      <c r="M30" s="84"/>
    </row>
    <row r="31" spans="12:13" ht="12.75">
      <c r="L31" s="84"/>
      <c r="M31" s="84"/>
    </row>
    <row r="32" spans="12:13" ht="12.75">
      <c r="L32" s="84"/>
      <c r="M32" s="84"/>
    </row>
    <row r="33" spans="12:13" ht="12.75">
      <c r="L33" s="84"/>
      <c r="M33" s="84"/>
    </row>
    <row r="34" spans="12:13" ht="12.75">
      <c r="L34" s="84"/>
      <c r="M34" s="84"/>
    </row>
    <row r="35" spans="12:13" ht="12.75">
      <c r="L35" s="84"/>
      <c r="M35" s="84"/>
    </row>
    <row r="36" spans="12:13" ht="12.75">
      <c r="L36" s="84"/>
      <c r="M36" s="84"/>
    </row>
    <row r="37" spans="12:13" ht="12.75">
      <c r="L37" s="84"/>
      <c r="M37" s="84"/>
    </row>
    <row r="38" spans="12:13" ht="12.75">
      <c r="L38" s="84"/>
      <c r="M38" s="84"/>
    </row>
    <row r="39" spans="12:13" ht="12.75">
      <c r="L39" s="84"/>
      <c r="M39" s="84"/>
    </row>
    <row r="40" spans="12:13" ht="12.75">
      <c r="L40" s="84"/>
      <c r="M40" s="84"/>
    </row>
    <row r="41" spans="12:13" ht="12.75">
      <c r="L41" s="84"/>
      <c r="M41" s="84"/>
    </row>
    <row r="42" spans="12:13" ht="12.75">
      <c r="L42" s="84"/>
      <c r="M42" s="84"/>
    </row>
    <row r="43" spans="12:13" ht="12.75">
      <c r="L43" s="84"/>
      <c r="M43" s="84"/>
    </row>
    <row r="44" spans="12:13" ht="12.75">
      <c r="L44" s="84"/>
      <c r="M44" s="84"/>
    </row>
    <row r="45" spans="12:13" ht="12.75">
      <c r="L45" s="84"/>
      <c r="M45" s="84"/>
    </row>
    <row r="46" spans="12:13" ht="12.75">
      <c r="L46" s="84"/>
      <c r="M46" s="84"/>
    </row>
    <row r="47" spans="12:13" ht="12.75">
      <c r="L47" s="84"/>
      <c r="M47" s="84"/>
    </row>
    <row r="48" spans="12:13" ht="12.75">
      <c r="L48" s="84"/>
      <c r="M48" s="84"/>
    </row>
  </sheetData>
  <sheetProtection password="CFC1" sheet="1" objects="1" scenarios="1"/>
  <mergeCells count="12">
    <mergeCell ref="H3:H4"/>
    <mergeCell ref="I3:I4"/>
    <mergeCell ref="J3:J4"/>
    <mergeCell ref="E23:G24"/>
    <mergeCell ref="A1:J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.00390625" style="0" bestFit="1" customWidth="1"/>
    <col min="2" max="2" width="20.00390625" style="0" bestFit="1" customWidth="1"/>
    <col min="3" max="4" width="7.7109375" style="0" customWidth="1"/>
    <col min="5" max="5" width="7.57421875" style="0" customWidth="1"/>
    <col min="6" max="6" width="8.00390625" style="0" bestFit="1" customWidth="1"/>
    <col min="7" max="9" width="9.00390625" style="0" customWidth="1"/>
    <col min="10" max="10" width="6.7109375" style="0" bestFit="1" customWidth="1"/>
    <col min="11" max="11" width="3.00390625" style="0" customWidth="1"/>
    <col min="12" max="12" width="23.140625" style="0" bestFit="1" customWidth="1"/>
    <col min="13" max="13" width="21.57421875" style="0" bestFit="1" customWidth="1"/>
  </cols>
  <sheetData>
    <row r="1" spans="1:10" ht="12.75">
      <c r="A1" s="301" t="s">
        <v>36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3.5" thickBot="1">
      <c r="A2" s="301"/>
      <c r="B2" s="301"/>
      <c r="C2" s="301"/>
      <c r="D2" s="301"/>
      <c r="E2" s="301"/>
      <c r="F2" s="301"/>
      <c r="G2" s="301"/>
      <c r="H2" s="301"/>
      <c r="I2" s="301"/>
      <c r="J2" s="301"/>
    </row>
    <row r="3" spans="1:13" ht="12.75">
      <c r="A3" s="302" t="s">
        <v>9</v>
      </c>
      <c r="B3" s="303" t="s">
        <v>0</v>
      </c>
      <c r="C3" s="296" t="s">
        <v>27</v>
      </c>
      <c r="D3" s="296" t="s">
        <v>28</v>
      </c>
      <c r="E3" s="305" t="s">
        <v>29</v>
      </c>
      <c r="F3" s="305" t="s">
        <v>30</v>
      </c>
      <c r="G3" s="296" t="s">
        <v>31</v>
      </c>
      <c r="H3" s="296" t="s">
        <v>32</v>
      </c>
      <c r="I3" s="296" t="s">
        <v>33</v>
      </c>
      <c r="J3" s="296" t="s">
        <v>26</v>
      </c>
      <c r="L3" s="13" t="s">
        <v>37</v>
      </c>
      <c r="M3" s="13" t="s">
        <v>38</v>
      </c>
    </row>
    <row r="4" spans="1:13" ht="12.75">
      <c r="A4" s="297"/>
      <c r="B4" s="304"/>
      <c r="C4" s="297"/>
      <c r="D4" s="297"/>
      <c r="E4" s="306"/>
      <c r="F4" s="306"/>
      <c r="G4" s="297"/>
      <c r="H4" s="297"/>
      <c r="I4" s="297"/>
      <c r="J4" s="297"/>
      <c r="L4" s="14" t="s">
        <v>39</v>
      </c>
      <c r="M4" s="14" t="s">
        <v>39</v>
      </c>
    </row>
    <row r="5" spans="1:13" ht="12.75">
      <c r="A5" s="1"/>
      <c r="B5" s="12" t="s">
        <v>48</v>
      </c>
      <c r="C5" s="2">
        <v>40</v>
      </c>
      <c r="D5" s="3">
        <v>14</v>
      </c>
      <c r="E5" s="9">
        <v>37</v>
      </c>
      <c r="F5" s="4">
        <v>22</v>
      </c>
      <c r="G5" s="3">
        <f aca="true" t="shared" si="0" ref="G5:G22">IF(D5&gt;F5,D5,F5)</f>
        <v>22</v>
      </c>
      <c r="H5" s="10">
        <f aca="true" t="shared" si="1" ref="H5:H22">SUM(F5,D5)</f>
        <v>36</v>
      </c>
      <c r="I5" s="2">
        <f aca="true" t="shared" si="2" ref="I5:I22">SUM(E5,C5)</f>
        <v>77</v>
      </c>
      <c r="J5" s="1">
        <v>18</v>
      </c>
      <c r="L5" s="15" t="s">
        <v>158</v>
      </c>
      <c r="M5" s="15" t="s">
        <v>158</v>
      </c>
    </row>
    <row r="6" spans="1:13" ht="12.75">
      <c r="A6" s="1"/>
      <c r="B6" s="12" t="s">
        <v>1</v>
      </c>
      <c r="C6" s="2">
        <v>35</v>
      </c>
      <c r="D6" s="3">
        <v>20</v>
      </c>
      <c r="E6" s="9">
        <v>34</v>
      </c>
      <c r="F6" s="4">
        <v>17</v>
      </c>
      <c r="G6" s="3">
        <f t="shared" si="0"/>
        <v>20</v>
      </c>
      <c r="H6" s="10">
        <f t="shared" si="1"/>
        <v>37</v>
      </c>
      <c r="I6" s="2">
        <f t="shared" si="2"/>
        <v>69</v>
      </c>
      <c r="J6" s="1">
        <v>17</v>
      </c>
      <c r="L6" s="15" t="s">
        <v>156</v>
      </c>
      <c r="M6" s="15" t="s">
        <v>156</v>
      </c>
    </row>
    <row r="7" spans="1:13" ht="12.75">
      <c r="A7" s="1"/>
      <c r="B7" s="12" t="s">
        <v>44</v>
      </c>
      <c r="C7" s="2">
        <v>38</v>
      </c>
      <c r="D7" s="3">
        <v>16</v>
      </c>
      <c r="E7" s="9">
        <v>37</v>
      </c>
      <c r="F7" s="4">
        <v>13</v>
      </c>
      <c r="G7" s="3">
        <f t="shared" si="0"/>
        <v>16</v>
      </c>
      <c r="H7" s="10">
        <f t="shared" si="1"/>
        <v>29</v>
      </c>
      <c r="I7" s="2">
        <f t="shared" si="2"/>
        <v>75</v>
      </c>
      <c r="J7" s="1">
        <v>16</v>
      </c>
      <c r="L7" s="15" t="s">
        <v>147</v>
      </c>
      <c r="M7" s="15" t="s">
        <v>147</v>
      </c>
    </row>
    <row r="8" spans="1:13" ht="12.75">
      <c r="A8" s="1"/>
      <c r="B8" s="16" t="s">
        <v>5</v>
      </c>
      <c r="C8" s="2">
        <v>39</v>
      </c>
      <c r="D8" s="3">
        <v>16</v>
      </c>
      <c r="E8" s="9">
        <v>37</v>
      </c>
      <c r="F8" s="4">
        <v>10</v>
      </c>
      <c r="G8" s="3">
        <f t="shared" si="0"/>
        <v>16</v>
      </c>
      <c r="H8" s="10">
        <f t="shared" si="1"/>
        <v>26</v>
      </c>
      <c r="I8" s="2">
        <f t="shared" si="2"/>
        <v>76</v>
      </c>
      <c r="J8" s="1">
        <v>15</v>
      </c>
      <c r="L8" s="15" t="s">
        <v>143</v>
      </c>
      <c r="M8" s="15" t="s">
        <v>143</v>
      </c>
    </row>
    <row r="9" spans="1:13" ht="12.75">
      <c r="A9" s="1"/>
      <c r="B9" s="12" t="s">
        <v>50</v>
      </c>
      <c r="C9" s="2">
        <v>35</v>
      </c>
      <c r="D9" s="3">
        <v>11</v>
      </c>
      <c r="E9" s="9">
        <v>34</v>
      </c>
      <c r="F9" s="4">
        <v>15</v>
      </c>
      <c r="G9" s="3">
        <f t="shared" si="0"/>
        <v>15</v>
      </c>
      <c r="H9" s="10">
        <f t="shared" si="1"/>
        <v>26</v>
      </c>
      <c r="I9" s="2">
        <f t="shared" si="2"/>
        <v>69</v>
      </c>
      <c r="J9" s="1">
        <v>14</v>
      </c>
      <c r="L9" s="15" t="s">
        <v>142</v>
      </c>
      <c r="M9" s="15" t="s">
        <v>142</v>
      </c>
    </row>
    <row r="10" spans="1:13" ht="12.75">
      <c r="A10" s="1"/>
      <c r="B10" s="16" t="s">
        <v>51</v>
      </c>
      <c r="C10" s="2">
        <v>35</v>
      </c>
      <c r="D10" s="3">
        <v>14</v>
      </c>
      <c r="E10" s="9">
        <v>37</v>
      </c>
      <c r="F10" s="4">
        <v>11</v>
      </c>
      <c r="G10" s="3">
        <f t="shared" si="0"/>
        <v>14</v>
      </c>
      <c r="H10" s="10">
        <f t="shared" si="1"/>
        <v>25</v>
      </c>
      <c r="I10" s="2">
        <f t="shared" si="2"/>
        <v>72</v>
      </c>
      <c r="J10" s="1">
        <v>13</v>
      </c>
      <c r="L10" s="15" t="s">
        <v>144</v>
      </c>
      <c r="M10" s="15" t="s">
        <v>191</v>
      </c>
    </row>
    <row r="11" spans="1:13" ht="12.75">
      <c r="A11" s="1"/>
      <c r="B11" s="12" t="s">
        <v>46</v>
      </c>
      <c r="C11" s="2">
        <v>37</v>
      </c>
      <c r="D11" s="3">
        <v>14</v>
      </c>
      <c r="E11" s="9">
        <v>35</v>
      </c>
      <c r="F11" s="4">
        <v>9</v>
      </c>
      <c r="G11" s="3">
        <f t="shared" si="0"/>
        <v>14</v>
      </c>
      <c r="H11" s="10">
        <f t="shared" si="1"/>
        <v>23</v>
      </c>
      <c r="I11" s="2">
        <f t="shared" si="2"/>
        <v>72</v>
      </c>
      <c r="J11" s="1">
        <v>12</v>
      </c>
      <c r="L11" s="15" t="s">
        <v>150</v>
      </c>
      <c r="M11" s="15" t="s">
        <v>150</v>
      </c>
    </row>
    <row r="12" spans="1:13" ht="12.75">
      <c r="A12" s="1"/>
      <c r="B12" s="16" t="s">
        <v>3</v>
      </c>
      <c r="C12" s="2">
        <v>35</v>
      </c>
      <c r="D12" s="3">
        <v>9</v>
      </c>
      <c r="E12" s="9">
        <v>34</v>
      </c>
      <c r="F12" s="4">
        <v>14</v>
      </c>
      <c r="G12" s="3">
        <f t="shared" si="0"/>
        <v>14</v>
      </c>
      <c r="H12" s="10">
        <f t="shared" si="1"/>
        <v>23</v>
      </c>
      <c r="I12" s="2">
        <f t="shared" si="2"/>
        <v>69</v>
      </c>
      <c r="J12" s="1">
        <v>11</v>
      </c>
      <c r="L12" s="15" t="s">
        <v>148</v>
      </c>
      <c r="M12" s="15" t="s">
        <v>148</v>
      </c>
    </row>
    <row r="13" spans="1:13" ht="12.75">
      <c r="A13" s="1"/>
      <c r="B13" s="16" t="s">
        <v>2</v>
      </c>
      <c r="C13" s="2">
        <v>36</v>
      </c>
      <c r="D13" s="3">
        <v>11</v>
      </c>
      <c r="E13" s="9">
        <v>37</v>
      </c>
      <c r="F13" s="4">
        <v>13</v>
      </c>
      <c r="G13" s="3">
        <f t="shared" si="0"/>
        <v>13</v>
      </c>
      <c r="H13" s="10">
        <f t="shared" si="1"/>
        <v>24</v>
      </c>
      <c r="I13" s="2">
        <f t="shared" si="2"/>
        <v>73</v>
      </c>
      <c r="J13" s="1">
        <v>10</v>
      </c>
      <c r="L13" s="15" t="s">
        <v>145</v>
      </c>
      <c r="M13" s="15" t="s">
        <v>145</v>
      </c>
    </row>
    <row r="14" spans="1:13" ht="12.75">
      <c r="A14" s="1"/>
      <c r="B14" s="16" t="s">
        <v>43</v>
      </c>
      <c r="C14" s="2">
        <v>44</v>
      </c>
      <c r="D14" s="3">
        <v>12</v>
      </c>
      <c r="E14" s="9">
        <v>39</v>
      </c>
      <c r="F14" s="4">
        <v>8</v>
      </c>
      <c r="G14" s="3">
        <f t="shared" si="0"/>
        <v>12</v>
      </c>
      <c r="H14" s="10">
        <f t="shared" si="1"/>
        <v>20</v>
      </c>
      <c r="I14" s="2">
        <f t="shared" si="2"/>
        <v>83</v>
      </c>
      <c r="J14" s="1">
        <v>9</v>
      </c>
      <c r="L14" s="15" t="s">
        <v>149</v>
      </c>
      <c r="M14" s="15" t="s">
        <v>149</v>
      </c>
    </row>
    <row r="15" spans="1:13" ht="12.75">
      <c r="A15" s="1"/>
      <c r="B15" s="12" t="s">
        <v>52</v>
      </c>
      <c r="C15" s="2">
        <v>35</v>
      </c>
      <c r="D15" s="3">
        <v>10</v>
      </c>
      <c r="E15" s="9">
        <v>35</v>
      </c>
      <c r="F15" s="4">
        <v>9</v>
      </c>
      <c r="G15" s="3">
        <f t="shared" si="0"/>
        <v>10</v>
      </c>
      <c r="H15" s="10">
        <f t="shared" si="1"/>
        <v>19</v>
      </c>
      <c r="I15" s="2">
        <f t="shared" si="2"/>
        <v>70</v>
      </c>
      <c r="J15" s="1">
        <v>8</v>
      </c>
      <c r="L15" s="15" t="s">
        <v>157</v>
      </c>
      <c r="M15" s="15" t="s">
        <v>157</v>
      </c>
    </row>
    <row r="16" spans="1:13" ht="12.75">
      <c r="A16" s="1"/>
      <c r="B16" s="16" t="s">
        <v>7</v>
      </c>
      <c r="C16" s="2">
        <v>38</v>
      </c>
      <c r="D16" s="3">
        <v>10</v>
      </c>
      <c r="E16" s="9">
        <v>35</v>
      </c>
      <c r="F16" s="4">
        <v>5</v>
      </c>
      <c r="G16" s="3">
        <f t="shared" si="0"/>
        <v>10</v>
      </c>
      <c r="H16" s="10">
        <f t="shared" si="1"/>
        <v>15</v>
      </c>
      <c r="I16" s="2">
        <f t="shared" si="2"/>
        <v>73</v>
      </c>
      <c r="J16" s="1">
        <v>7</v>
      </c>
      <c r="L16" s="15" t="s">
        <v>146</v>
      </c>
      <c r="M16" s="15" t="s">
        <v>146</v>
      </c>
    </row>
    <row r="17" spans="1:13" ht="12.75">
      <c r="A17" s="1"/>
      <c r="B17" s="16" t="s">
        <v>6</v>
      </c>
      <c r="C17" s="2">
        <v>37</v>
      </c>
      <c r="D17" s="3">
        <v>9</v>
      </c>
      <c r="E17" s="9">
        <v>38</v>
      </c>
      <c r="F17" s="4">
        <v>8</v>
      </c>
      <c r="G17" s="3">
        <f t="shared" si="0"/>
        <v>9</v>
      </c>
      <c r="H17" s="10">
        <f t="shared" si="1"/>
        <v>17</v>
      </c>
      <c r="I17" s="2">
        <f t="shared" si="2"/>
        <v>75</v>
      </c>
      <c r="J17" s="1">
        <v>6</v>
      </c>
      <c r="L17" s="15" t="s">
        <v>155</v>
      </c>
      <c r="M17" s="15" t="s">
        <v>155</v>
      </c>
    </row>
    <row r="18" spans="1:13" ht="12.75">
      <c r="A18" s="1"/>
      <c r="B18" s="16" t="s">
        <v>4</v>
      </c>
      <c r="C18" s="2">
        <v>34</v>
      </c>
      <c r="D18" s="3">
        <v>7</v>
      </c>
      <c r="E18" s="9">
        <v>38</v>
      </c>
      <c r="F18" s="4">
        <v>9</v>
      </c>
      <c r="G18" s="3">
        <f t="shared" si="0"/>
        <v>9</v>
      </c>
      <c r="H18" s="10">
        <f t="shared" si="1"/>
        <v>16</v>
      </c>
      <c r="I18" s="2">
        <f t="shared" si="2"/>
        <v>72</v>
      </c>
      <c r="J18" s="1">
        <v>5</v>
      </c>
      <c r="L18" s="15" t="s">
        <v>167</v>
      </c>
      <c r="M18" s="15" t="s">
        <v>189</v>
      </c>
    </row>
    <row r="19" spans="1:13" ht="12.75">
      <c r="A19" s="1"/>
      <c r="B19" s="12" t="s">
        <v>45</v>
      </c>
      <c r="C19" s="2">
        <v>36</v>
      </c>
      <c r="D19" s="3">
        <v>8</v>
      </c>
      <c r="E19" s="9">
        <v>35</v>
      </c>
      <c r="F19" s="4">
        <v>5</v>
      </c>
      <c r="G19" s="3">
        <f t="shared" si="0"/>
        <v>8</v>
      </c>
      <c r="H19" s="10">
        <f t="shared" si="1"/>
        <v>13</v>
      </c>
      <c r="I19" s="2">
        <f t="shared" si="2"/>
        <v>71</v>
      </c>
      <c r="J19" s="1">
        <v>4</v>
      </c>
      <c r="L19" s="15" t="s">
        <v>153</v>
      </c>
      <c r="M19" s="15" t="s">
        <v>153</v>
      </c>
    </row>
    <row r="20" spans="1:13" ht="12.75">
      <c r="A20" s="1"/>
      <c r="B20" s="12" t="s">
        <v>47</v>
      </c>
      <c r="C20" s="2">
        <v>35</v>
      </c>
      <c r="D20" s="3">
        <v>7</v>
      </c>
      <c r="E20" s="9">
        <v>35</v>
      </c>
      <c r="F20" s="4">
        <v>6</v>
      </c>
      <c r="G20" s="3">
        <f t="shared" si="0"/>
        <v>7</v>
      </c>
      <c r="H20" s="10">
        <f t="shared" si="1"/>
        <v>13</v>
      </c>
      <c r="I20" s="2">
        <f t="shared" si="2"/>
        <v>70</v>
      </c>
      <c r="J20" s="1">
        <v>3</v>
      </c>
      <c r="L20" s="15" t="s">
        <v>154</v>
      </c>
      <c r="M20" s="15" t="s">
        <v>154</v>
      </c>
    </row>
    <row r="21" spans="1:13" ht="12.75">
      <c r="A21" s="1"/>
      <c r="B21" s="16" t="s">
        <v>49</v>
      </c>
      <c r="C21" s="2">
        <v>31</v>
      </c>
      <c r="D21" s="3">
        <v>1</v>
      </c>
      <c r="E21" s="9">
        <v>31</v>
      </c>
      <c r="F21" s="4">
        <v>1</v>
      </c>
      <c r="G21" s="3">
        <f t="shared" si="0"/>
        <v>1</v>
      </c>
      <c r="H21" s="10">
        <f t="shared" si="1"/>
        <v>2</v>
      </c>
      <c r="I21" s="2">
        <f t="shared" si="2"/>
        <v>62</v>
      </c>
      <c r="J21" s="1">
        <v>2</v>
      </c>
      <c r="L21" s="15" t="s">
        <v>168</v>
      </c>
      <c r="M21" s="15" t="s">
        <v>168</v>
      </c>
    </row>
    <row r="22" spans="1:13" ht="12.75">
      <c r="A22" s="1"/>
      <c r="B22" s="16" t="s">
        <v>53</v>
      </c>
      <c r="C22" s="2">
        <v>0</v>
      </c>
      <c r="D22" s="3">
        <v>0</v>
      </c>
      <c r="E22" s="9">
        <v>0</v>
      </c>
      <c r="F22" s="4">
        <v>0</v>
      </c>
      <c r="G22" s="3">
        <f t="shared" si="0"/>
        <v>0</v>
      </c>
      <c r="H22" s="10">
        <f t="shared" si="1"/>
        <v>0</v>
      </c>
      <c r="I22" s="2">
        <f t="shared" si="2"/>
        <v>0</v>
      </c>
      <c r="J22" s="1">
        <v>1</v>
      </c>
      <c r="L22" s="15" t="s">
        <v>204</v>
      </c>
      <c r="M22" s="11" t="s">
        <v>204</v>
      </c>
    </row>
    <row r="23" spans="1:10" ht="12.75">
      <c r="A23" s="5"/>
      <c r="B23" s="5"/>
      <c r="C23" s="5"/>
      <c r="D23" s="5"/>
      <c r="E23" s="298" t="s">
        <v>8</v>
      </c>
      <c r="F23" s="298"/>
      <c r="G23" s="299"/>
      <c r="H23" s="5"/>
      <c r="I23" s="5"/>
      <c r="J23" s="5"/>
    </row>
    <row r="24" spans="1:10" ht="12.75">
      <c r="A24" s="5"/>
      <c r="B24" s="5"/>
      <c r="C24" s="5"/>
      <c r="D24" s="5"/>
      <c r="E24" s="300"/>
      <c r="F24" s="300"/>
      <c r="G24" s="300"/>
      <c r="H24" s="5"/>
      <c r="I24" s="5"/>
      <c r="J24" s="5"/>
    </row>
    <row r="26" spans="1:2" ht="12.75">
      <c r="A26" t="s">
        <v>205</v>
      </c>
      <c r="B26" t="s">
        <v>206</v>
      </c>
    </row>
  </sheetData>
  <sheetProtection password="CFC1" sheet="1" objects="1" scenarios="1"/>
  <mergeCells count="12">
    <mergeCell ref="J3:J4"/>
    <mergeCell ref="E23:G24"/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10.421875" style="91" customWidth="1"/>
    <col min="2" max="2" width="20.00390625" style="91" bestFit="1" customWidth="1"/>
    <col min="3" max="5" width="10.8515625" style="91" customWidth="1"/>
    <col min="6" max="16384" width="9.140625" style="91" customWidth="1"/>
  </cols>
  <sheetData>
    <row r="1" spans="1:7" ht="12.75" customHeight="1">
      <c r="A1" s="307" t="s">
        <v>60</v>
      </c>
      <c r="B1" s="308"/>
      <c r="C1" s="308"/>
      <c r="D1" s="308"/>
      <c r="E1" s="308"/>
      <c r="F1" s="308"/>
      <c r="G1" s="90"/>
    </row>
    <row r="2" spans="1:7" ht="13.5" customHeight="1" thickBot="1">
      <c r="A2" s="309"/>
      <c r="B2" s="310"/>
      <c r="C2" s="310"/>
      <c r="D2" s="310"/>
      <c r="E2" s="310"/>
      <c r="F2" s="310"/>
      <c r="G2" s="90"/>
    </row>
    <row r="3" spans="1:7" ht="12.75" customHeight="1">
      <c r="A3" s="317" t="s">
        <v>41</v>
      </c>
      <c r="B3" s="319" t="s">
        <v>0</v>
      </c>
      <c r="C3" s="321" t="s">
        <v>59</v>
      </c>
      <c r="D3" s="311" t="s">
        <v>57</v>
      </c>
      <c r="E3" s="315" t="s">
        <v>58</v>
      </c>
      <c r="F3" s="313" t="s">
        <v>212</v>
      </c>
      <c r="G3" s="90"/>
    </row>
    <row r="4" spans="1:7" ht="12.75" customHeight="1" thickBot="1">
      <c r="A4" s="318"/>
      <c r="B4" s="320"/>
      <c r="C4" s="322"/>
      <c r="D4" s="312"/>
      <c r="E4" s="316"/>
      <c r="F4" s="314"/>
      <c r="G4" s="90"/>
    </row>
    <row r="5" spans="1:7" ht="12.75" customHeight="1">
      <c r="A5" s="92">
        <v>1</v>
      </c>
      <c r="B5" s="93" t="s">
        <v>1</v>
      </c>
      <c r="C5" s="94">
        <v>18</v>
      </c>
      <c r="D5" s="95">
        <v>15</v>
      </c>
      <c r="E5" s="96">
        <v>13</v>
      </c>
      <c r="F5" s="97">
        <f aca="true" t="shared" si="0" ref="F5:F22">SUM(C5:E5)</f>
        <v>46</v>
      </c>
      <c r="G5" s="90"/>
    </row>
    <row r="6" spans="1:7" ht="12.75">
      <c r="A6" s="92">
        <v>2</v>
      </c>
      <c r="B6" s="98" t="s">
        <v>50</v>
      </c>
      <c r="C6" s="99">
        <v>15</v>
      </c>
      <c r="D6" s="100">
        <v>16</v>
      </c>
      <c r="E6" s="101">
        <v>14</v>
      </c>
      <c r="F6" s="102">
        <f t="shared" si="0"/>
        <v>45</v>
      </c>
      <c r="G6" s="90"/>
    </row>
    <row r="7" spans="1:7" ht="12.75">
      <c r="A7" s="92">
        <v>3</v>
      </c>
      <c r="B7" s="103" t="s">
        <v>3</v>
      </c>
      <c r="C7" s="99">
        <v>13</v>
      </c>
      <c r="D7" s="100">
        <v>14</v>
      </c>
      <c r="E7" s="101">
        <v>17</v>
      </c>
      <c r="F7" s="102">
        <f t="shared" si="0"/>
        <v>44</v>
      </c>
      <c r="G7" s="90"/>
    </row>
    <row r="8" spans="1:7" ht="12.75">
      <c r="A8" s="92">
        <v>4</v>
      </c>
      <c r="B8" s="103" t="s">
        <v>2</v>
      </c>
      <c r="C8" s="99">
        <v>16</v>
      </c>
      <c r="D8" s="100">
        <v>13</v>
      </c>
      <c r="E8" s="101">
        <v>12</v>
      </c>
      <c r="F8" s="102">
        <f t="shared" si="0"/>
        <v>41</v>
      </c>
      <c r="G8" s="90"/>
    </row>
    <row r="9" spans="1:7" ht="12.75">
      <c r="A9" s="92">
        <v>5</v>
      </c>
      <c r="B9" s="103" t="s">
        <v>43</v>
      </c>
      <c r="C9" s="99">
        <v>9</v>
      </c>
      <c r="D9" s="100">
        <v>12</v>
      </c>
      <c r="E9" s="101">
        <v>18</v>
      </c>
      <c r="F9" s="102">
        <f t="shared" si="0"/>
        <v>39</v>
      </c>
      <c r="G9" s="90"/>
    </row>
    <row r="10" spans="1:7" ht="12.75">
      <c r="A10" s="92">
        <v>6</v>
      </c>
      <c r="B10" s="103" t="s">
        <v>6</v>
      </c>
      <c r="C10" s="99">
        <v>12</v>
      </c>
      <c r="D10" s="100">
        <v>18</v>
      </c>
      <c r="E10" s="101">
        <v>7</v>
      </c>
      <c r="F10" s="102">
        <f t="shared" si="0"/>
        <v>37</v>
      </c>
      <c r="G10" s="90"/>
    </row>
    <row r="11" spans="1:7" ht="12.75">
      <c r="A11" s="92">
        <v>7</v>
      </c>
      <c r="B11" s="98" t="s">
        <v>46</v>
      </c>
      <c r="C11" s="99">
        <v>14</v>
      </c>
      <c r="D11" s="100">
        <v>4</v>
      </c>
      <c r="E11" s="101">
        <v>15</v>
      </c>
      <c r="F11" s="102">
        <f t="shared" si="0"/>
        <v>33</v>
      </c>
      <c r="G11" s="90"/>
    </row>
    <row r="12" spans="1:7" ht="12.75">
      <c r="A12" s="92">
        <v>8</v>
      </c>
      <c r="B12" s="98" t="s">
        <v>45</v>
      </c>
      <c r="C12" s="99">
        <v>7</v>
      </c>
      <c r="D12" s="100">
        <v>10</v>
      </c>
      <c r="E12" s="101">
        <v>16</v>
      </c>
      <c r="F12" s="102">
        <f t="shared" si="0"/>
        <v>33</v>
      </c>
      <c r="G12" s="90"/>
    </row>
    <row r="13" spans="1:7" ht="12.75">
      <c r="A13" s="92">
        <v>9</v>
      </c>
      <c r="B13" s="98" t="s">
        <v>48</v>
      </c>
      <c r="C13" s="99">
        <v>10</v>
      </c>
      <c r="D13" s="100">
        <v>11</v>
      </c>
      <c r="E13" s="101">
        <v>11</v>
      </c>
      <c r="F13" s="102">
        <f t="shared" si="0"/>
        <v>32</v>
      </c>
      <c r="G13" s="90"/>
    </row>
    <row r="14" spans="1:7" ht="12.75">
      <c r="A14" s="92">
        <v>10</v>
      </c>
      <c r="B14" s="103" t="s">
        <v>5</v>
      </c>
      <c r="C14" s="99">
        <v>11</v>
      </c>
      <c r="D14" s="100">
        <v>17</v>
      </c>
      <c r="E14" s="101">
        <v>2</v>
      </c>
      <c r="F14" s="102">
        <f t="shared" si="0"/>
        <v>30</v>
      </c>
      <c r="G14" s="90"/>
    </row>
    <row r="15" spans="1:7" ht="12.75">
      <c r="A15" s="92">
        <v>11</v>
      </c>
      <c r="B15" s="98" t="s">
        <v>44</v>
      </c>
      <c r="C15" s="99">
        <v>17</v>
      </c>
      <c r="D15" s="100">
        <v>5</v>
      </c>
      <c r="E15" s="101">
        <v>3</v>
      </c>
      <c r="F15" s="102">
        <f t="shared" si="0"/>
        <v>25</v>
      </c>
      <c r="G15" s="90"/>
    </row>
    <row r="16" spans="1:7" ht="12.75">
      <c r="A16" s="92">
        <v>12</v>
      </c>
      <c r="B16" s="103" t="s">
        <v>7</v>
      </c>
      <c r="C16" s="99">
        <v>6</v>
      </c>
      <c r="D16" s="100">
        <v>9</v>
      </c>
      <c r="E16" s="101">
        <v>9</v>
      </c>
      <c r="F16" s="102">
        <f t="shared" si="0"/>
        <v>24</v>
      </c>
      <c r="G16" s="90"/>
    </row>
    <row r="17" spans="1:7" ht="12.75">
      <c r="A17" s="92">
        <v>13</v>
      </c>
      <c r="B17" s="103" t="s">
        <v>51</v>
      </c>
      <c r="C17" s="99">
        <v>8</v>
      </c>
      <c r="D17" s="100">
        <v>8</v>
      </c>
      <c r="E17" s="101">
        <v>5</v>
      </c>
      <c r="F17" s="102">
        <f t="shared" si="0"/>
        <v>21</v>
      </c>
      <c r="G17" s="90"/>
    </row>
    <row r="18" spans="1:7" ht="12.75">
      <c r="A18" s="92">
        <v>14</v>
      </c>
      <c r="B18" s="103" t="s">
        <v>49</v>
      </c>
      <c r="C18" s="99">
        <v>3</v>
      </c>
      <c r="D18" s="100">
        <v>3</v>
      </c>
      <c r="E18" s="101">
        <v>10</v>
      </c>
      <c r="F18" s="102">
        <f t="shared" si="0"/>
        <v>16</v>
      </c>
      <c r="G18" s="90"/>
    </row>
    <row r="19" spans="1:7" ht="12.75">
      <c r="A19" s="92">
        <v>15</v>
      </c>
      <c r="B19" s="103" t="s">
        <v>4</v>
      </c>
      <c r="C19" s="99">
        <v>2</v>
      </c>
      <c r="D19" s="100">
        <v>6</v>
      </c>
      <c r="E19" s="101">
        <v>8</v>
      </c>
      <c r="F19" s="102">
        <f t="shared" si="0"/>
        <v>16</v>
      </c>
      <c r="G19" s="90"/>
    </row>
    <row r="20" spans="1:7" ht="12.75">
      <c r="A20" s="92">
        <v>16</v>
      </c>
      <c r="B20" s="98" t="s">
        <v>47</v>
      </c>
      <c r="C20" s="99">
        <v>4</v>
      </c>
      <c r="D20" s="100">
        <v>7</v>
      </c>
      <c r="E20" s="101">
        <v>4</v>
      </c>
      <c r="F20" s="102">
        <f t="shared" si="0"/>
        <v>15</v>
      </c>
      <c r="G20" s="90"/>
    </row>
    <row r="21" spans="1:7" ht="12.75">
      <c r="A21" s="92">
        <v>17</v>
      </c>
      <c r="B21" s="98" t="s">
        <v>52</v>
      </c>
      <c r="C21" s="99">
        <v>5</v>
      </c>
      <c r="D21" s="100">
        <v>1</v>
      </c>
      <c r="E21" s="101">
        <v>6</v>
      </c>
      <c r="F21" s="102">
        <f t="shared" si="0"/>
        <v>12</v>
      </c>
      <c r="G21" s="90"/>
    </row>
    <row r="22" spans="1:7" ht="13.5" thickBot="1">
      <c r="A22" s="104">
        <v>18</v>
      </c>
      <c r="B22" s="105" t="s">
        <v>53</v>
      </c>
      <c r="C22" s="106">
        <v>1</v>
      </c>
      <c r="D22" s="107">
        <v>2</v>
      </c>
      <c r="E22" s="108">
        <v>1</v>
      </c>
      <c r="F22" s="109">
        <f t="shared" si="0"/>
        <v>4</v>
      </c>
      <c r="G22" s="90"/>
    </row>
    <row r="23" spans="1:7" ht="12.75" customHeight="1">
      <c r="A23" s="90"/>
      <c r="B23" s="90"/>
      <c r="C23" s="110"/>
      <c r="D23" s="111"/>
      <c r="E23" s="111"/>
      <c r="F23" s="90"/>
      <c r="G23" s="90"/>
    </row>
    <row r="24" spans="1:7" ht="12.75">
      <c r="A24" s="90"/>
      <c r="B24" s="90"/>
      <c r="C24" s="110"/>
      <c r="D24" s="112" t="s">
        <v>213</v>
      </c>
      <c r="E24" s="112"/>
      <c r="F24" s="90"/>
      <c r="G24" s="90"/>
    </row>
    <row r="25" spans="1:7" ht="12.75">
      <c r="A25" s="90"/>
      <c r="B25" s="90"/>
      <c r="C25" s="90"/>
      <c r="D25" s="90" t="s">
        <v>214</v>
      </c>
      <c r="E25" s="90"/>
      <c r="F25" s="90"/>
      <c r="G25" s="90"/>
    </row>
  </sheetData>
  <sheetProtection password="CFC1" sheet="1" objects="1" scenarios="1"/>
  <mergeCells count="7">
    <mergeCell ref="A1:F2"/>
    <mergeCell ref="D3:D4"/>
    <mergeCell ref="F3:F4"/>
    <mergeCell ref="E3:E4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0.421875" style="91" customWidth="1"/>
    <col min="2" max="2" width="20.00390625" style="91" bestFit="1" customWidth="1"/>
    <col min="3" max="7" width="10.8515625" style="91" customWidth="1"/>
    <col min="8" max="8" width="9.140625" style="91" customWidth="1"/>
    <col min="9" max="9" width="6.140625" style="91" bestFit="1" customWidth="1"/>
    <col min="10" max="10" width="20.00390625" style="91" bestFit="1" customWidth="1"/>
    <col min="11" max="16384" width="9.140625" style="91" customWidth="1"/>
  </cols>
  <sheetData>
    <row r="1" spans="1:9" ht="12.75" customHeight="1">
      <c r="A1" s="326" t="s">
        <v>60</v>
      </c>
      <c r="B1" s="326"/>
      <c r="C1" s="326"/>
      <c r="D1" s="326"/>
      <c r="E1" s="326"/>
      <c r="F1" s="326"/>
      <c r="G1" s="326"/>
      <c r="H1" s="326"/>
      <c r="I1" s="113"/>
    </row>
    <row r="2" spans="1:9" ht="13.5" customHeight="1">
      <c r="A2" s="326"/>
      <c r="B2" s="326"/>
      <c r="C2" s="326"/>
      <c r="D2" s="326"/>
      <c r="E2" s="326"/>
      <c r="F2" s="326"/>
      <c r="G2" s="326"/>
      <c r="H2" s="326"/>
      <c r="I2" s="113"/>
    </row>
    <row r="3" spans="1:10" ht="12.75" customHeight="1">
      <c r="A3" s="333" t="s">
        <v>41</v>
      </c>
      <c r="B3" s="334" t="s">
        <v>0</v>
      </c>
      <c r="C3" s="325" t="s">
        <v>207</v>
      </c>
      <c r="D3" s="325" t="s">
        <v>208</v>
      </c>
      <c r="E3" s="327" t="s">
        <v>209</v>
      </c>
      <c r="F3" s="331" t="s">
        <v>210</v>
      </c>
      <c r="G3" s="332" t="s">
        <v>215</v>
      </c>
      <c r="H3" s="329" t="s">
        <v>42</v>
      </c>
      <c r="I3" s="323" t="s">
        <v>26</v>
      </c>
      <c r="J3" s="114"/>
    </row>
    <row r="4" spans="1:10" ht="12.75" customHeight="1" thickBot="1">
      <c r="A4" s="333"/>
      <c r="B4" s="335"/>
      <c r="C4" s="322"/>
      <c r="D4" s="322"/>
      <c r="E4" s="328"/>
      <c r="F4" s="332"/>
      <c r="G4" s="336"/>
      <c r="H4" s="330"/>
      <c r="I4" s="324"/>
      <c r="J4" s="115"/>
    </row>
    <row r="5" spans="1:12" ht="12.75">
      <c r="A5" s="116">
        <v>1</v>
      </c>
      <c r="B5" s="117" t="s">
        <v>1</v>
      </c>
      <c r="C5" s="118">
        <v>7</v>
      </c>
      <c r="D5" s="118">
        <v>15</v>
      </c>
      <c r="E5" s="95">
        <v>18</v>
      </c>
      <c r="F5" s="96">
        <v>17</v>
      </c>
      <c r="G5" s="119">
        <f>SUM(F5,E5)</f>
        <v>35</v>
      </c>
      <c r="H5" s="120">
        <f aca="true" t="shared" si="0" ref="H5:H22">SUM(C5,D5,E5,F5)</f>
        <v>57</v>
      </c>
      <c r="I5" s="121">
        <v>18</v>
      </c>
      <c r="J5" s="114"/>
      <c r="K5" s="122"/>
      <c r="L5" s="123"/>
    </row>
    <row r="6" spans="1:12" ht="12.75">
      <c r="A6" s="116">
        <v>2</v>
      </c>
      <c r="B6" s="117" t="s">
        <v>44</v>
      </c>
      <c r="C6" s="99">
        <v>16</v>
      </c>
      <c r="D6" s="99">
        <v>10</v>
      </c>
      <c r="E6" s="100">
        <v>13</v>
      </c>
      <c r="F6" s="101">
        <v>16</v>
      </c>
      <c r="G6" s="119">
        <f aca="true" t="shared" si="1" ref="G6:G22">SUM(F6,E6)</f>
        <v>29</v>
      </c>
      <c r="H6" s="102">
        <f t="shared" si="0"/>
        <v>55</v>
      </c>
      <c r="I6" s="121">
        <v>17</v>
      </c>
      <c r="J6" s="114"/>
      <c r="K6" s="122"/>
      <c r="L6" s="123"/>
    </row>
    <row r="7" spans="1:12" ht="12.75">
      <c r="A7" s="116">
        <v>3</v>
      </c>
      <c r="B7" s="124" t="s">
        <v>2</v>
      </c>
      <c r="C7" s="99">
        <v>6</v>
      </c>
      <c r="D7" s="99">
        <v>18</v>
      </c>
      <c r="E7" s="100">
        <v>15</v>
      </c>
      <c r="F7" s="101">
        <v>10</v>
      </c>
      <c r="G7" s="119">
        <f t="shared" si="1"/>
        <v>25</v>
      </c>
      <c r="H7" s="102">
        <f t="shared" si="0"/>
        <v>49</v>
      </c>
      <c r="I7" s="121">
        <v>16</v>
      </c>
      <c r="J7" s="114"/>
      <c r="K7" s="122"/>
      <c r="L7" s="123"/>
    </row>
    <row r="8" spans="1:12" ht="12.75">
      <c r="A8" s="116">
        <v>4</v>
      </c>
      <c r="B8" s="117" t="s">
        <v>50</v>
      </c>
      <c r="C8" s="99">
        <v>12</v>
      </c>
      <c r="D8" s="99">
        <v>6</v>
      </c>
      <c r="E8" s="100">
        <v>16</v>
      </c>
      <c r="F8" s="101">
        <v>14</v>
      </c>
      <c r="G8" s="119">
        <f t="shared" si="1"/>
        <v>30</v>
      </c>
      <c r="H8" s="102">
        <f t="shared" si="0"/>
        <v>48</v>
      </c>
      <c r="I8" s="121">
        <v>15</v>
      </c>
      <c r="J8" s="115"/>
      <c r="K8" s="122"/>
      <c r="L8" s="123"/>
    </row>
    <row r="9" spans="1:12" ht="12.75">
      <c r="A9" s="116">
        <v>5</v>
      </c>
      <c r="B9" s="117" t="s">
        <v>46</v>
      </c>
      <c r="C9" s="99">
        <v>8</v>
      </c>
      <c r="D9" s="99">
        <v>13</v>
      </c>
      <c r="E9" s="100">
        <v>14</v>
      </c>
      <c r="F9" s="101">
        <v>12</v>
      </c>
      <c r="G9" s="119">
        <f t="shared" si="1"/>
        <v>26</v>
      </c>
      <c r="H9" s="102">
        <f t="shared" si="0"/>
        <v>47</v>
      </c>
      <c r="I9" s="121">
        <v>14</v>
      </c>
      <c r="J9" s="114"/>
      <c r="K9" s="122"/>
      <c r="L9" s="123"/>
    </row>
    <row r="10" spans="1:12" ht="12.75">
      <c r="A10" s="116">
        <v>6</v>
      </c>
      <c r="B10" s="124" t="s">
        <v>3</v>
      </c>
      <c r="C10" s="99">
        <v>17</v>
      </c>
      <c r="D10" s="99">
        <v>12</v>
      </c>
      <c r="E10" s="100">
        <v>7</v>
      </c>
      <c r="F10" s="101">
        <v>11</v>
      </c>
      <c r="G10" s="119">
        <f t="shared" si="1"/>
        <v>18</v>
      </c>
      <c r="H10" s="102">
        <f t="shared" si="0"/>
        <v>47</v>
      </c>
      <c r="I10" s="121">
        <v>13</v>
      </c>
      <c r="J10" s="115"/>
      <c r="K10" s="122"/>
      <c r="L10" s="123"/>
    </row>
    <row r="11" spans="1:12" ht="12.75">
      <c r="A11" s="116">
        <v>7</v>
      </c>
      <c r="B11" s="124" t="s">
        <v>6</v>
      </c>
      <c r="C11" s="99">
        <v>13</v>
      </c>
      <c r="D11" s="99">
        <v>17</v>
      </c>
      <c r="E11" s="100">
        <v>8</v>
      </c>
      <c r="F11" s="101">
        <v>6</v>
      </c>
      <c r="G11" s="119">
        <f t="shared" si="1"/>
        <v>14</v>
      </c>
      <c r="H11" s="102">
        <f t="shared" si="0"/>
        <v>44</v>
      </c>
      <c r="I11" s="121">
        <v>12</v>
      </c>
      <c r="J11" s="114"/>
      <c r="K11" s="122"/>
      <c r="L11" s="123"/>
    </row>
    <row r="12" spans="1:12" ht="12.75">
      <c r="A12" s="116">
        <v>8</v>
      </c>
      <c r="B12" s="124" t="s">
        <v>5</v>
      </c>
      <c r="C12" s="99">
        <v>14</v>
      </c>
      <c r="D12" s="99">
        <v>9</v>
      </c>
      <c r="E12" s="100">
        <v>5</v>
      </c>
      <c r="F12" s="101">
        <v>15</v>
      </c>
      <c r="G12" s="119">
        <f t="shared" si="1"/>
        <v>20</v>
      </c>
      <c r="H12" s="102">
        <f t="shared" si="0"/>
        <v>43</v>
      </c>
      <c r="I12" s="121">
        <v>11</v>
      </c>
      <c r="J12" s="115"/>
      <c r="K12" s="122"/>
      <c r="L12" s="123"/>
    </row>
    <row r="13" spans="1:12" ht="12.75">
      <c r="A13" s="116">
        <v>9</v>
      </c>
      <c r="B13" s="117" t="s">
        <v>48</v>
      </c>
      <c r="C13" s="99">
        <v>15</v>
      </c>
      <c r="D13" s="99">
        <v>5</v>
      </c>
      <c r="E13" s="100">
        <v>4</v>
      </c>
      <c r="F13" s="101">
        <v>18</v>
      </c>
      <c r="G13" s="119">
        <f t="shared" si="1"/>
        <v>22</v>
      </c>
      <c r="H13" s="102">
        <f t="shared" si="0"/>
        <v>42</v>
      </c>
      <c r="I13" s="121">
        <v>10</v>
      </c>
      <c r="J13" s="115"/>
      <c r="K13" s="122"/>
      <c r="L13" s="123"/>
    </row>
    <row r="14" spans="1:12" ht="12.75">
      <c r="A14" s="116">
        <v>10</v>
      </c>
      <c r="B14" s="124" t="s">
        <v>43</v>
      </c>
      <c r="C14" s="99">
        <v>0</v>
      </c>
      <c r="D14" s="99">
        <v>14</v>
      </c>
      <c r="E14" s="100">
        <v>17</v>
      </c>
      <c r="F14" s="101">
        <v>9</v>
      </c>
      <c r="G14" s="119">
        <f t="shared" si="1"/>
        <v>26</v>
      </c>
      <c r="H14" s="102">
        <f t="shared" si="0"/>
        <v>40</v>
      </c>
      <c r="I14" s="121">
        <v>9</v>
      </c>
      <c r="J14" s="115"/>
      <c r="K14" s="122"/>
      <c r="L14" s="123"/>
    </row>
    <row r="15" spans="1:12" ht="12.75">
      <c r="A15" s="116">
        <v>11</v>
      </c>
      <c r="B15" s="124" t="s">
        <v>51</v>
      </c>
      <c r="C15" s="99">
        <v>9</v>
      </c>
      <c r="D15" s="99">
        <v>12</v>
      </c>
      <c r="E15" s="100">
        <v>6</v>
      </c>
      <c r="F15" s="101">
        <v>13</v>
      </c>
      <c r="G15" s="119">
        <f t="shared" si="1"/>
        <v>19</v>
      </c>
      <c r="H15" s="102">
        <f t="shared" si="0"/>
        <v>40</v>
      </c>
      <c r="I15" s="121">
        <v>8</v>
      </c>
      <c r="J15" s="114"/>
      <c r="K15" s="122"/>
      <c r="L15" s="123"/>
    </row>
    <row r="16" spans="1:12" ht="12.75">
      <c r="A16" s="116">
        <v>12</v>
      </c>
      <c r="B16" s="117" t="s">
        <v>45</v>
      </c>
      <c r="C16" s="99">
        <v>18</v>
      </c>
      <c r="D16" s="99">
        <v>8</v>
      </c>
      <c r="E16" s="100">
        <v>10</v>
      </c>
      <c r="F16" s="101">
        <v>4</v>
      </c>
      <c r="G16" s="119">
        <f t="shared" si="1"/>
        <v>14</v>
      </c>
      <c r="H16" s="102">
        <f t="shared" si="0"/>
        <v>40</v>
      </c>
      <c r="I16" s="121">
        <v>7</v>
      </c>
      <c r="J16" s="115"/>
      <c r="K16" s="122"/>
      <c r="L16" s="123"/>
    </row>
    <row r="17" spans="1:12" ht="12.75">
      <c r="A17" s="116">
        <v>13</v>
      </c>
      <c r="B17" s="124" t="s">
        <v>7</v>
      </c>
      <c r="C17" s="99">
        <v>10</v>
      </c>
      <c r="D17" s="99">
        <v>5</v>
      </c>
      <c r="E17" s="100">
        <v>9</v>
      </c>
      <c r="F17" s="101">
        <v>7</v>
      </c>
      <c r="G17" s="119">
        <f t="shared" si="1"/>
        <v>16</v>
      </c>
      <c r="H17" s="102">
        <f t="shared" si="0"/>
        <v>31</v>
      </c>
      <c r="I17" s="121">
        <v>6</v>
      </c>
      <c r="J17" s="115"/>
      <c r="K17" s="122"/>
      <c r="L17" s="123"/>
    </row>
    <row r="18" spans="1:12" ht="12.75">
      <c r="A18" s="116">
        <v>14</v>
      </c>
      <c r="B18" s="117" t="s">
        <v>52</v>
      </c>
      <c r="C18" s="99">
        <v>11</v>
      </c>
      <c r="D18" s="99">
        <v>3</v>
      </c>
      <c r="E18" s="100">
        <v>2</v>
      </c>
      <c r="F18" s="101">
        <v>8</v>
      </c>
      <c r="G18" s="119">
        <f t="shared" si="1"/>
        <v>10</v>
      </c>
      <c r="H18" s="102">
        <f t="shared" si="0"/>
        <v>24</v>
      </c>
      <c r="I18" s="121">
        <v>5</v>
      </c>
      <c r="J18" s="115"/>
      <c r="K18" s="122"/>
      <c r="L18" s="123"/>
    </row>
    <row r="19" spans="1:12" ht="12.75">
      <c r="A19" s="116">
        <v>15</v>
      </c>
      <c r="B19" s="117" t="s">
        <v>47</v>
      </c>
      <c r="C19" s="99">
        <v>0</v>
      </c>
      <c r="D19" s="99">
        <v>7</v>
      </c>
      <c r="E19" s="100">
        <v>12</v>
      </c>
      <c r="F19" s="101">
        <v>3</v>
      </c>
      <c r="G19" s="119">
        <f t="shared" si="1"/>
        <v>15</v>
      </c>
      <c r="H19" s="102">
        <f t="shared" si="0"/>
        <v>22</v>
      </c>
      <c r="I19" s="121">
        <v>4</v>
      </c>
      <c r="J19" s="114"/>
      <c r="K19" s="122"/>
      <c r="L19" s="123"/>
    </row>
    <row r="20" spans="1:12" ht="12.75">
      <c r="A20" s="116">
        <v>16</v>
      </c>
      <c r="B20" s="124" t="s">
        <v>49</v>
      </c>
      <c r="C20" s="99">
        <v>0</v>
      </c>
      <c r="D20" s="99">
        <v>16</v>
      </c>
      <c r="E20" s="100">
        <v>3</v>
      </c>
      <c r="F20" s="101">
        <v>2</v>
      </c>
      <c r="G20" s="119">
        <f t="shared" si="1"/>
        <v>5</v>
      </c>
      <c r="H20" s="102">
        <f t="shared" si="0"/>
        <v>21</v>
      </c>
      <c r="I20" s="121">
        <v>3</v>
      </c>
      <c r="J20" s="114"/>
      <c r="K20" s="122"/>
      <c r="L20" s="123"/>
    </row>
    <row r="21" spans="1:12" ht="12.75">
      <c r="A21" s="116">
        <v>17</v>
      </c>
      <c r="B21" s="124" t="s">
        <v>4</v>
      </c>
      <c r="C21" s="99">
        <v>0</v>
      </c>
      <c r="D21" s="99">
        <v>2</v>
      </c>
      <c r="E21" s="100">
        <v>11</v>
      </c>
      <c r="F21" s="101">
        <v>5</v>
      </c>
      <c r="G21" s="119">
        <f t="shared" si="1"/>
        <v>16</v>
      </c>
      <c r="H21" s="102">
        <f t="shared" si="0"/>
        <v>18</v>
      </c>
      <c r="I21" s="121">
        <v>2</v>
      </c>
      <c r="J21" s="115"/>
      <c r="K21" s="122"/>
      <c r="L21" s="123"/>
    </row>
    <row r="22" spans="1:12" ht="13.5" thickBot="1">
      <c r="A22" s="116">
        <v>18</v>
      </c>
      <c r="B22" s="124" t="s">
        <v>53</v>
      </c>
      <c r="C22" s="106">
        <v>0</v>
      </c>
      <c r="D22" s="106">
        <v>0</v>
      </c>
      <c r="E22" s="107">
        <v>1</v>
      </c>
      <c r="F22" s="108">
        <v>0</v>
      </c>
      <c r="G22" s="119">
        <f t="shared" si="1"/>
        <v>1</v>
      </c>
      <c r="H22" s="102">
        <f t="shared" si="0"/>
        <v>1</v>
      </c>
      <c r="I22" s="121">
        <v>1</v>
      </c>
      <c r="J22" s="115"/>
      <c r="K22" s="122"/>
      <c r="L22" s="123"/>
    </row>
    <row r="23" spans="1:12" ht="12.75" customHeight="1">
      <c r="A23" s="90"/>
      <c r="B23" s="90"/>
      <c r="C23" s="110"/>
      <c r="D23" s="110"/>
      <c r="E23" s="111"/>
      <c r="F23" s="111"/>
      <c r="G23" s="111"/>
      <c r="H23" s="90"/>
      <c r="I23" s="90"/>
      <c r="J23" s="123"/>
      <c r="K23" s="123"/>
      <c r="L23" s="123"/>
    </row>
    <row r="24" spans="1:12" ht="12.75">
      <c r="A24" s="90"/>
      <c r="B24" s="90"/>
      <c r="C24" s="110"/>
      <c r="D24" s="110"/>
      <c r="E24" s="112"/>
      <c r="F24" s="112"/>
      <c r="G24" s="112"/>
      <c r="H24" s="90"/>
      <c r="I24" s="90"/>
      <c r="J24" s="123"/>
      <c r="K24" s="123"/>
      <c r="L24" s="123"/>
    </row>
  </sheetData>
  <sheetProtection password="CFC1" sheet="1" objects="1" scenarios="1"/>
  <mergeCells count="10">
    <mergeCell ref="I3:I4"/>
    <mergeCell ref="C3:C4"/>
    <mergeCell ref="A1:H2"/>
    <mergeCell ref="E3:E4"/>
    <mergeCell ref="H3:H4"/>
    <mergeCell ref="F3:F4"/>
    <mergeCell ref="A3:A4"/>
    <mergeCell ref="B3:B4"/>
    <mergeCell ref="D3:D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1999-05-26T11:21:22Z</dcterms:created>
  <dcterms:modified xsi:type="dcterms:W3CDTF">2010-06-06T14:54:55Z</dcterms:modified>
  <cp:category/>
  <cp:version/>
  <cp:contentType/>
  <cp:contentStatus/>
</cp:coreProperties>
</file>